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675" windowHeight="8730" firstSheet="15" activeTab="22"/>
  </bookViews>
  <sheets>
    <sheet name="C1 M M 1" sheetId="1" r:id="rId1"/>
    <sheet name="C1 M M 2" sheetId="2" r:id="rId2"/>
    <sheet name="C1 M M 3" sheetId="3" r:id="rId3"/>
    <sheet name="C2 M M 1" sheetId="4" r:id="rId4"/>
    <sheet name="C2 M M 2" sheetId="5" r:id="rId5"/>
    <sheet name="C2 M M 3" sheetId="6" r:id="rId6"/>
    <sheet name="C2 M M 4" sheetId="7" r:id="rId7"/>
    <sheet name="C3 M M 1" sheetId="8" r:id="rId8"/>
    <sheet name="C3 M M 2" sheetId="9" r:id="rId9"/>
    <sheet name="C3 M M 3" sheetId="10" r:id="rId10"/>
    <sheet name="C3 M M 4" sheetId="11" r:id="rId11"/>
    <sheet name="J1 J2 J3 M M 1" sheetId="12" r:id="rId12"/>
    <sheet name="J1 J2 J3 M M 2" sheetId="13" r:id="rId13"/>
    <sheet name="J1 J2 J3 M M 3" sheetId="14" r:id="rId14"/>
    <sheet name="J1 J2 J3 M M 4" sheetId="15" r:id="rId15"/>
    <sheet name="P40 M M 1" sheetId="16" r:id="rId16"/>
    <sheet name="P40 M M 2" sheetId="17" r:id="rId17"/>
    <sheet name="P40 M M 3" sheetId="18" r:id="rId18"/>
    <sheet name="Sen M M 1" sheetId="19" r:id="rId19"/>
    <sheet name="Sen M M 2" sheetId="20" r:id="rId20"/>
    <sheet name="Sen M M 3" sheetId="21" r:id="rId21"/>
    <sheet name="Sen M M 4" sheetId="22" r:id="rId22"/>
    <sheet name="Sen M M 5" sheetId="23" r:id="rId23"/>
  </sheets>
  <definedNames>
    <definedName name="_xlnm.Print_Area" localSheetId="0">'C1 M M 1'!$C:$AI</definedName>
    <definedName name="_xlnm.Print_Area" localSheetId="1">'C1 M M 2'!$C:$AY</definedName>
    <definedName name="_xlnm.Print_Area" localSheetId="2">'C1 M M 3'!$C:$AZ</definedName>
    <definedName name="_xlnm.Print_Area" localSheetId="3">'C2 M M 1'!$C:$AX</definedName>
    <definedName name="_xlnm.Print_Area" localSheetId="4">'C2 M M 2'!$C:$AY</definedName>
    <definedName name="_xlnm.Print_Area" localSheetId="5">'C2 M M 3'!$C:$AZ</definedName>
    <definedName name="_xlnm.Print_Area" localSheetId="6">'C2 M M 4'!$C:$AZ</definedName>
    <definedName name="_xlnm.Print_Area" localSheetId="7">'C3 M M 1'!$C:$AI</definedName>
    <definedName name="_xlnm.Print_Area" localSheetId="8">'C3 M M 2'!$C:$AI</definedName>
    <definedName name="_xlnm.Print_Area" localSheetId="9">'C3 M M 3'!$C:$AI</definedName>
    <definedName name="_xlnm.Print_Area" localSheetId="10">'C3 M M 4'!$C:$AI</definedName>
    <definedName name="_xlnm.Print_Area" localSheetId="11">'J1 J2 J3 M M 1'!$C:$V</definedName>
    <definedName name="_xlnm.Print_Area" localSheetId="12">'J1 J2 J3 M M 2'!$C:$V</definedName>
    <definedName name="_xlnm.Print_Area" localSheetId="13">'J1 J2 J3 M M 3'!$C:$V</definedName>
    <definedName name="_xlnm.Print_Area" localSheetId="14">'J1 J2 J3 M M 4'!$C:$AH</definedName>
    <definedName name="_xlnm.Print_Area" localSheetId="15">'P40 M M 1'!$C:$AB</definedName>
    <definedName name="_xlnm.Print_Area" localSheetId="16">'P40 M M 2'!$C:$AB</definedName>
    <definedName name="_xlnm.Print_Area" localSheetId="17">'P40 M M 3'!$C:$AB</definedName>
    <definedName name="_xlnm.Print_Area" localSheetId="18">'Sen M M 1'!$C:$AI</definedName>
    <definedName name="_xlnm.Print_Area" localSheetId="19">'Sen M M 2'!$C:$AI</definedName>
    <definedName name="_xlnm.Print_Area" localSheetId="20">'Sen M M 3'!$C:$AI</definedName>
    <definedName name="_xlnm.Print_Area" localSheetId="21">'Sen M M 4'!$C:$AH</definedName>
    <definedName name="_xlnm.Print_Area" localSheetId="22">'Sen M M 5'!$C:$AQ</definedName>
  </definedNames>
  <calcPr fullCalcOnLoad="1"/>
</workbook>
</file>

<file path=xl/sharedStrings.xml><?xml version="1.0" encoding="utf-8"?>
<sst xmlns="http://schemas.openxmlformats.org/spreadsheetml/2006/main" count="3469" uniqueCount="455">
  <si>
    <t>N° de TAPIS</t>
  </si>
  <si>
    <t>Catégorie</t>
  </si>
  <si>
    <t>C1 M M 1</t>
  </si>
  <si>
    <t>Date:</t>
  </si>
  <si>
    <t>5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</si>
  <si>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</si>
  <si>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</si>
  <si>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</si>
  <si>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</si>
  <si>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</si>
  <si>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</si>
  <si>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</si>
  <si>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</si>
  <si>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</si>
  <si>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</si>
  <si>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1x4</t>
  </si>
  <si>
    <t>2x3</t>
  </si>
  <si>
    <t>4x5</t>
  </si>
  <si>
    <t>6x8</t>
  </si>
  <si>
    <t>1x5</t>
  </si>
  <si>
    <t>2x6</t>
  </si>
  <si>
    <t>4x8</t>
  </si>
  <si>
    <t>3x5</t>
  </si>
  <si>
    <t>2x7</t>
  </si>
  <si>
    <t>1x6</t>
  </si>
  <si>
    <t>2x4</t>
  </si>
  <si>
    <t>3x7</t>
  </si>
  <si>
    <t>5x8</t>
  </si>
  <si>
    <t>4x7</t>
  </si>
  <si>
    <t>3x8</t>
  </si>
  <si>
    <t>1x7</t>
  </si>
  <si>
    <t>2x5</t>
  </si>
  <si>
    <t>3x6</t>
  </si>
  <si>
    <t>1x8</t>
  </si>
  <si>
    <t>6x7</t>
  </si>
  <si>
    <t>1x2</t>
  </si>
  <si>
    <t>1x3</t>
  </si>
  <si>
    <t>2x8</t>
  </si>
  <si>
    <t>3x4</t>
  </si>
  <si>
    <t>4x6</t>
  </si>
  <si>
    <t>5x6</t>
  </si>
  <si>
    <t>5x7</t>
  </si>
  <si>
    <t>7x8</t>
  </si>
  <si>
    <t>BRE</t>
  </si>
  <si>
    <t>VERHOYE Louis</t>
  </si>
  <si>
    <t>M</t>
  </si>
  <si>
    <t>ALLIANCE JUDO RENNES</t>
  </si>
  <si>
    <t>000</t>
  </si>
  <si>
    <t>021</t>
  </si>
  <si>
    <t>010</t>
  </si>
  <si>
    <t>PDL</t>
  </si>
  <si>
    <t>FONDIN Guillem</t>
  </si>
  <si>
    <t>ASB REZE</t>
  </si>
  <si>
    <t>100</t>
  </si>
  <si>
    <t>020</t>
  </si>
  <si>
    <t>ASSAM Nicolas</t>
  </si>
  <si>
    <t>KAWATOKAN JC PORTES D ILLE</t>
  </si>
  <si>
    <t>101</t>
  </si>
  <si>
    <t>HARNOIS Valentin</t>
  </si>
  <si>
    <t>E.S. DE BONCHAMP JUDO</t>
  </si>
  <si>
    <t>001</t>
  </si>
  <si>
    <t>PIERA Theo</t>
  </si>
  <si>
    <t>JUDO CLUB DU PAYS GALLO</t>
  </si>
  <si>
    <t>DANION Brice</t>
  </si>
  <si>
    <t>SIMON Samy</t>
  </si>
  <si>
    <t>DOJO BREM/ST HILAIRE</t>
  </si>
  <si>
    <t>CHAILLOU Alexandre</t>
  </si>
  <si>
    <t>AIZENAY JUDO CLUB</t>
  </si>
  <si>
    <t>011</t>
  </si>
  <si>
    <t>Rattrapages</t>
  </si>
  <si>
    <t>Points Acquis</t>
  </si>
  <si>
    <t>C1</t>
  </si>
  <si>
    <t>C2</t>
  </si>
  <si>
    <t>C3</t>
  </si>
  <si>
    <t>C4</t>
  </si>
  <si>
    <t>C5</t>
  </si>
  <si>
    <t>C6</t>
  </si>
  <si>
    <t>C7</t>
  </si>
  <si>
    <t>Total Jour</t>
  </si>
  <si>
    <t>Vu*</t>
  </si>
  <si>
    <t>Total général</t>
  </si>
  <si>
    <t>Combats non faits pour d'éventuels rattarpages</t>
  </si>
  <si>
    <t>Points</t>
  </si>
  <si>
    <t>W</t>
  </si>
  <si>
    <t>I</t>
  </si>
  <si>
    <t>* case réservée au signataire</t>
  </si>
  <si>
    <t>Ordre réel des combats</t>
  </si>
  <si>
    <t>Rouge</t>
  </si>
  <si>
    <t>Blanc</t>
  </si>
  <si>
    <t>C1 M M 2</t>
  </si>
  <si>
    <t>4</t>
  </si>
  <si>
    <t>8x10</t>
  </si>
  <si>
    <t>5x9</t>
  </si>
  <si>
    <t>7x10</t>
  </si>
  <si>
    <t>6x9</t>
  </si>
  <si>
    <t>8x9</t>
  </si>
  <si>
    <t>4x10</t>
  </si>
  <si>
    <t>7x9</t>
  </si>
  <si>
    <t>6x10</t>
  </si>
  <si>
    <t>4x9</t>
  </si>
  <si>
    <t>5x10</t>
  </si>
  <si>
    <t>1x9</t>
  </si>
  <si>
    <t>1x10</t>
  </si>
  <si>
    <t>2x10</t>
  </si>
  <si>
    <t>3x9</t>
  </si>
  <si>
    <t>3x10</t>
  </si>
  <si>
    <t>9x10</t>
  </si>
  <si>
    <t>ROBERT Corentin</t>
  </si>
  <si>
    <t>GUER JUDO 56</t>
  </si>
  <si>
    <t>000.4</t>
  </si>
  <si>
    <t>000F</t>
  </si>
  <si>
    <t>MOREL Alexandre</t>
  </si>
  <si>
    <t>JUDO PAYS DE VILAINE</t>
  </si>
  <si>
    <t>LAMOUR Clement</t>
  </si>
  <si>
    <t>JUDO CLUB DE VERTOU</t>
  </si>
  <si>
    <t>RONDEAU Maxime</t>
  </si>
  <si>
    <t>ROUSSEAU Luc</t>
  </si>
  <si>
    <t>110</t>
  </si>
  <si>
    <t>TBO</t>
  </si>
  <si>
    <t>BOUMARAF Sofian</t>
  </si>
  <si>
    <t>JUDO CHATEAU-RENAULT</t>
  </si>
  <si>
    <t>JAULIN Mathieu</t>
  </si>
  <si>
    <t>JUDO 85</t>
  </si>
  <si>
    <t>102</t>
  </si>
  <si>
    <t>PAPIN Davi</t>
  </si>
  <si>
    <t>OLLIVIER Valentin</t>
  </si>
  <si>
    <t>JUDO CLUB CHATEAUGIRON</t>
  </si>
  <si>
    <t>BELLIER Ronan</t>
  </si>
  <si>
    <t>PASSIONJUDO35</t>
  </si>
  <si>
    <t>000.3</t>
  </si>
  <si>
    <t>C8</t>
  </si>
  <si>
    <t>C9</t>
  </si>
  <si>
    <t>Combats non faits pour d'éventuels rattrapages</t>
  </si>
  <si>
    <t>F</t>
  </si>
  <si>
    <t>2x9</t>
  </si>
  <si>
    <t>-</t>
  </si>
  <si>
    <t>T</t>
  </si>
  <si>
    <t>Avec DESMARRES C2 M M 2</t>
  </si>
  <si>
    <t>C1 M M 3</t>
  </si>
  <si>
    <t>DESMONS Hugo</t>
  </si>
  <si>
    <t>ANTONNIERE JUDO CLUB 72</t>
  </si>
  <si>
    <t>GUILLET Quentin</t>
  </si>
  <si>
    <t>SINAY Bastien</t>
  </si>
  <si>
    <t>JUDO CLUB DES BORDS DE RANCE</t>
  </si>
  <si>
    <t>BONNET Paul</t>
  </si>
  <si>
    <t>JUDO ATLANTIC CLUB</t>
  </si>
  <si>
    <t>DOUE Amenophis-Kanohin</t>
  </si>
  <si>
    <t>BOUGAULT Kevin</t>
  </si>
  <si>
    <t>DOJO COUERONNAIS</t>
  </si>
  <si>
    <t>MARSILLE Medhi</t>
  </si>
  <si>
    <t>J.C. DU BASSIN SAUMUROIS</t>
  </si>
  <si>
    <t>VIDAL Raphael</t>
  </si>
  <si>
    <t>ROUZAU Benoit</t>
  </si>
  <si>
    <t>SEGUIN Antoine</t>
  </si>
  <si>
    <t>UNION CHOLET JUDO 49</t>
  </si>
  <si>
    <t>C2 M M 1</t>
  </si>
  <si>
    <t>1</t>
  </si>
  <si>
    <t>BILLET Nicolas</t>
  </si>
  <si>
    <t>ERNOUF Sullivan</t>
  </si>
  <si>
    <t>JUDO CLUB DU MANS</t>
  </si>
  <si>
    <t>DELOHEN Paul</t>
  </si>
  <si>
    <t>JOURDAN Celestin</t>
  </si>
  <si>
    <t>J C DES MARCHES DE BRETAGNE</t>
  </si>
  <si>
    <t>PANNETIER Jeremy</t>
  </si>
  <si>
    <t>ESPERANCE LA BOUEXIERE JUDO</t>
  </si>
  <si>
    <t>ROGUE Valentin</t>
  </si>
  <si>
    <t>J.C.ERNEEN</t>
  </si>
  <si>
    <t>SEBY Titouan</t>
  </si>
  <si>
    <t>DOJO CASTROGONTERIEN</t>
  </si>
  <si>
    <t>000.2</t>
  </si>
  <si>
    <t>GAZONNAUD Loic</t>
  </si>
  <si>
    <t>C.P.B. RENNES</t>
  </si>
  <si>
    <t>POAS Arthur</t>
  </si>
  <si>
    <t>JUDO CLUB PAYS DE VITRE</t>
  </si>
  <si>
    <t>010.X</t>
  </si>
  <si>
    <t>MARTIN Cedric</t>
  </si>
  <si>
    <t>U S C P M</t>
  </si>
  <si>
    <t>C2 M M 2</t>
  </si>
  <si>
    <t>MORAND Benjamin</t>
  </si>
  <si>
    <t>JC CASTELBRIANTAIS</t>
  </si>
  <si>
    <t>TORCHAUSSE Yoann</t>
  </si>
  <si>
    <t>VIEIRA Da Silva Victor</t>
  </si>
  <si>
    <t>RINCK Luca</t>
  </si>
  <si>
    <t>KETSUGO ANGERS</t>
  </si>
  <si>
    <t>DELIMESLE Timothe</t>
  </si>
  <si>
    <t>OLYMPIQUE JUDO CHEMILLE</t>
  </si>
  <si>
    <t>LIGOT Remi</t>
  </si>
  <si>
    <t>CLUB JUDO RETIERS</t>
  </si>
  <si>
    <t>MONGODIN Enzo</t>
  </si>
  <si>
    <t>DESMARES Maxime</t>
  </si>
  <si>
    <t>GONDRE Francois</t>
  </si>
  <si>
    <t>HITTI Thomas</t>
  </si>
  <si>
    <t>Avec ROUSSEAU C1 M M 1</t>
  </si>
  <si>
    <t>C2 M M 3</t>
  </si>
  <si>
    <t>2</t>
  </si>
  <si>
    <t>HUBERT Julien</t>
  </si>
  <si>
    <t>GENIEVRE Teva</t>
  </si>
  <si>
    <t>JUDO CLUB LINIEROIS</t>
  </si>
  <si>
    <t>ABDOULAIEV Abdourakhman</t>
  </si>
  <si>
    <t>JUDO CLUB LES HERBIERS</t>
  </si>
  <si>
    <t>STOTT Alexandre</t>
  </si>
  <si>
    <t>MERCIER Lylian</t>
  </si>
  <si>
    <t>101.2</t>
  </si>
  <si>
    <t>ROY Fabien</t>
  </si>
  <si>
    <t>ALLIANCE MAINE ET LOIRE JUDO</t>
  </si>
  <si>
    <t>LE Moal Antonin</t>
  </si>
  <si>
    <t>FONTAINE Amaury</t>
  </si>
  <si>
    <t>JUDO CLUB SABOLIEN</t>
  </si>
  <si>
    <t>GASQUET Romain</t>
  </si>
  <si>
    <t>PONS Nicolas</t>
  </si>
  <si>
    <t>C2 M M 4</t>
  </si>
  <si>
    <t>LI Chiang Yao Quentin</t>
  </si>
  <si>
    <t>JUDO CLUB LES ROSIERS/LOIRE</t>
  </si>
  <si>
    <t>BEAULIEU Aleksandr</t>
  </si>
  <si>
    <t>LEGEAI Tanguy</t>
  </si>
  <si>
    <t>LEBLANC Meven</t>
  </si>
  <si>
    <t>LELIEVRE Thomas</t>
  </si>
  <si>
    <t>LUCAS Flavian</t>
  </si>
  <si>
    <t>001.3</t>
  </si>
  <si>
    <t>LANDREAU Pierre</t>
  </si>
  <si>
    <t>JUDO CLUB MACAIROIS</t>
  </si>
  <si>
    <t>RIPOCHE Clement</t>
  </si>
  <si>
    <t>DELAHAYE Nathan</t>
  </si>
  <si>
    <t>JUDO CLUB RENAZE</t>
  </si>
  <si>
    <t>001.2</t>
  </si>
  <si>
    <t>POISSON Lilian</t>
  </si>
  <si>
    <t>JC CHAMPAGNE CONLINOISE</t>
  </si>
  <si>
    <t>C3 M M 1</t>
  </si>
  <si>
    <t>OUDIN Corentin</t>
  </si>
  <si>
    <t>JUDO CLUB LA MONTAGNE</t>
  </si>
  <si>
    <t>MARTINS David</t>
  </si>
  <si>
    <t>DANVERT Thomas</t>
  </si>
  <si>
    <t>002.2</t>
  </si>
  <si>
    <t>JORANT Benoit</t>
  </si>
  <si>
    <t>JC SUZERAIN</t>
  </si>
  <si>
    <t>ROBINET Baptiste</t>
  </si>
  <si>
    <t>STE LUCE JUDO-JUJITSU</t>
  </si>
  <si>
    <t>JAFFRE Gwenole</t>
  </si>
  <si>
    <t>J.C. DE BASSE GOULAINE</t>
  </si>
  <si>
    <t>LEBLANC Martin</t>
  </si>
  <si>
    <t>MALABEUX JUSTIN</t>
  </si>
  <si>
    <t>ALLIANCE MAINE ET LOIRE</t>
  </si>
  <si>
    <t>C3 M M 2</t>
  </si>
  <si>
    <t>3</t>
  </si>
  <si>
    <t>BERCHON Adrien</t>
  </si>
  <si>
    <t>LECOMTE Quentin</t>
  </si>
  <si>
    <t>DOJO DU SOC CANDE</t>
  </si>
  <si>
    <t>LE Lay Thomas</t>
  </si>
  <si>
    <t>ROMPION Dorian</t>
  </si>
  <si>
    <t>J CLUB DU LAYON</t>
  </si>
  <si>
    <t>ABBASSI Zakaria</t>
  </si>
  <si>
    <t>J C YONNAIS</t>
  </si>
  <si>
    <t>LANOUE Fabien</t>
  </si>
  <si>
    <t>DIB Fares</t>
  </si>
  <si>
    <t>JC ANJOU</t>
  </si>
  <si>
    <t>LAIDET Virgil</t>
  </si>
  <si>
    <t>JUDO CLUB BOUGUENAIS</t>
  </si>
  <si>
    <t>111</t>
  </si>
  <si>
    <t>C3 M M 3</t>
  </si>
  <si>
    <t>FOUGERAY Briag</t>
  </si>
  <si>
    <t>DILE Corentin</t>
  </si>
  <si>
    <t>113</t>
  </si>
  <si>
    <t>BOSSE Clement</t>
  </si>
  <si>
    <t>LOISIRS LAIGNE SAINT GERVAIS</t>
  </si>
  <si>
    <t>GUEDON Guillaume</t>
  </si>
  <si>
    <t>002</t>
  </si>
  <si>
    <t>DE Maeyer Vincent</t>
  </si>
  <si>
    <t>HOURQUEBIE Pierre</t>
  </si>
  <si>
    <t>ESVRES JUDO CLUB</t>
  </si>
  <si>
    <t>GUYON Dylan</t>
  </si>
  <si>
    <t>DERVAL ST VINCENT JUDO</t>
  </si>
  <si>
    <t>MADEC Gwenole</t>
  </si>
  <si>
    <t>C3 M M 4</t>
  </si>
  <si>
    <t>MARQUET Terry</t>
  </si>
  <si>
    <t>DOGRU Kevin</t>
  </si>
  <si>
    <t>000.F</t>
  </si>
  <si>
    <t>GUILLOTTE Flavien</t>
  </si>
  <si>
    <t>JUDO ANCENIS</t>
  </si>
  <si>
    <t>BARON Anthony</t>
  </si>
  <si>
    <t>GODIN Arthur</t>
  </si>
  <si>
    <t>JUDO JUJITSU MURS-ERIGNE</t>
  </si>
  <si>
    <t>LETUVE Alexis</t>
  </si>
  <si>
    <t>UNION JUDO LITTORAL VENDEE</t>
  </si>
  <si>
    <t>GOUJON Victor</t>
  </si>
  <si>
    <t>ECOLE JUDO JUJITSU DE CHOLET</t>
  </si>
  <si>
    <t>FONTAINE Alexandre</t>
  </si>
  <si>
    <t>J1 J2 J3 M M 1</t>
  </si>
  <si>
    <t>DUFIL Florian</t>
  </si>
  <si>
    <t>US PRECIGNE</t>
  </si>
  <si>
    <t>000.1</t>
  </si>
  <si>
    <t>KHALIL-LORTIE Robin</t>
  </si>
  <si>
    <t>AMICALE LAIQUE DE MELESSE</t>
  </si>
  <si>
    <t>ROY Tom</t>
  </si>
  <si>
    <t>011.1</t>
  </si>
  <si>
    <t>BAISSEAU Florian</t>
  </si>
  <si>
    <t>THIBAULT Axel</t>
  </si>
  <si>
    <t>TABBI Joffrey</t>
  </si>
  <si>
    <t>JUDO CLUB SELLOIS</t>
  </si>
  <si>
    <t>J1 J2 J3 M M 2</t>
  </si>
  <si>
    <t>AHAMADA Fahadi</t>
  </si>
  <si>
    <t>MPT MONPLAISIR</t>
  </si>
  <si>
    <t>MESSINA Joris</t>
  </si>
  <si>
    <t>KODOKAN RUAUDIN MULSANNE</t>
  </si>
  <si>
    <t>BREVET Victor</t>
  </si>
  <si>
    <t>LE Gall Quentin</t>
  </si>
  <si>
    <t>DOJO SANSHIRO</t>
  </si>
  <si>
    <t>MECHINEAU Joffrey</t>
  </si>
  <si>
    <t>LAMIRAULT Valentin</t>
  </si>
  <si>
    <t>ESP.SPORT DU BEFFROI JUDO</t>
  </si>
  <si>
    <t>Avec DELEPINE J1 J2 J3 M M 3</t>
  </si>
  <si>
    <t>Avec KHALIL J1 J2 J3 M M 1</t>
  </si>
  <si>
    <t>J1 J2 J3 M M 3</t>
  </si>
  <si>
    <t>LELIEVRE Lucas</t>
  </si>
  <si>
    <t>MOREAU Antoine</t>
  </si>
  <si>
    <t>EVRE JUDO ST PIERRE LE MAY</t>
  </si>
  <si>
    <t>YOBE Quentin</t>
  </si>
  <si>
    <t>THIBAUD Alban</t>
  </si>
  <si>
    <t>DELEPINE Baptiste</t>
  </si>
  <si>
    <t>A.S.C. BEAUVOIR SUR MER JUDO</t>
  </si>
  <si>
    <t>PERRETTE Antoine</t>
  </si>
  <si>
    <t>DOJO DE LA MOINE</t>
  </si>
  <si>
    <t>Avec BOURGEOIS J1 J2 J3 M M 2</t>
  </si>
  <si>
    <t>J1 J2 J3 M M 4</t>
  </si>
  <si>
    <t>ROBERT Thomas</t>
  </si>
  <si>
    <t>J C MONTREUIL JUIGNE</t>
  </si>
  <si>
    <t>DESMIER Gabin</t>
  </si>
  <si>
    <t>A.S. MONTLOUIS JUDO</t>
  </si>
  <si>
    <t>BOURGEOIS Gregory</t>
  </si>
  <si>
    <t>JUDO CLUB DE SARGE</t>
  </si>
  <si>
    <t>NIVELLE Simon</t>
  </si>
  <si>
    <t>C.E.S. TOURS</t>
  </si>
  <si>
    <t>BOUVY Alexandre</t>
  </si>
  <si>
    <t>ASPTT ANGERS JUDO</t>
  </si>
  <si>
    <t>DELAROCHE Bastien</t>
  </si>
  <si>
    <t>U.S. DE ST BERTHEVIN</t>
  </si>
  <si>
    <t>BOISDRON David</t>
  </si>
  <si>
    <t>KADDOURI Imad</t>
  </si>
  <si>
    <t>Avec MECHINEAU J1 J2 J3 M M 2</t>
  </si>
  <si>
    <t>P40 M M 1</t>
  </si>
  <si>
    <t>JACQUART Norbert</t>
  </si>
  <si>
    <t>L .E.S.S.C.A.L.E</t>
  </si>
  <si>
    <t>000.&amp;</t>
  </si>
  <si>
    <t>RUAUD OLIVIER</t>
  </si>
  <si>
    <t>BARBE Pascal</t>
  </si>
  <si>
    <t>U S VILLAINES JUHEL</t>
  </si>
  <si>
    <t>100.1</t>
  </si>
  <si>
    <t>MORVAN Gilles</t>
  </si>
  <si>
    <t>DOJO DE CORNOUAILLE</t>
  </si>
  <si>
    <t>CLEMENCEAU Vincent</t>
  </si>
  <si>
    <t>MERITAN Alain</t>
  </si>
  <si>
    <t>001.1</t>
  </si>
  <si>
    <t>BOSSON Alain</t>
  </si>
  <si>
    <t>JUDO CLUB LOUDEACIEN</t>
  </si>
  <si>
    <t>Avec LEGROS P40 M M 2</t>
  </si>
  <si>
    <t>P40 M M 2</t>
  </si>
  <si>
    <t>LEGROS Christian</t>
  </si>
  <si>
    <t>JUDO CLUB DE LA POSSONNIERE</t>
  </si>
  <si>
    <t>PAULIN Roger</t>
  </si>
  <si>
    <t>POUCHOUS Patrice</t>
  </si>
  <si>
    <t>ECOLE PLERINAISE ARTS MARTIAUX</t>
  </si>
  <si>
    <t>GUILLOU Christian</t>
  </si>
  <si>
    <t>UNION SPORTIVE GUIPRY MESSAC</t>
  </si>
  <si>
    <t>CHUSSEAU Eric</t>
  </si>
  <si>
    <t>JUDO CLUB AUBINOIS</t>
  </si>
  <si>
    <t>DUBOURDIEU Pascal</t>
  </si>
  <si>
    <t>AS DE CHANTEPIE JUDO</t>
  </si>
  <si>
    <t>010.1</t>
  </si>
  <si>
    <t>LE Heiget Frederic</t>
  </si>
  <si>
    <t>JC ST DENIS L HOTEL</t>
  </si>
  <si>
    <t>Avec BARBE P40 M M 1</t>
  </si>
  <si>
    <t>P40 M M 3</t>
  </si>
  <si>
    <t>GEROUDET Patrick</t>
  </si>
  <si>
    <t>JUDO 85 VENANSAULT</t>
  </si>
  <si>
    <t>VINCENT Jean</t>
  </si>
  <si>
    <t>JUDO CLUB DE BOUAYE</t>
  </si>
  <si>
    <t>010.2</t>
  </si>
  <si>
    <t>DOUCE Laurent</t>
  </si>
  <si>
    <t>CHAMBARD Eric</t>
  </si>
  <si>
    <t>JUDO CLUB CARQUEFOU</t>
  </si>
  <si>
    <t>DENIS Mario</t>
  </si>
  <si>
    <t>JUDO CLUB TRANCHAIS</t>
  </si>
  <si>
    <t>101.1</t>
  </si>
  <si>
    <t>AUBERT Bruno</t>
  </si>
  <si>
    <t>JUDO CLUB NOYENNAIS</t>
  </si>
  <si>
    <t>KIEPURA Philippe</t>
  </si>
  <si>
    <t>020.1</t>
  </si>
  <si>
    <t>Sen M M 1</t>
  </si>
  <si>
    <t>ARNAUD Francois</t>
  </si>
  <si>
    <t>JODET Johan</t>
  </si>
  <si>
    <t>JOP Cyril</t>
  </si>
  <si>
    <t>NISTAL Brice</t>
  </si>
  <si>
    <t>GAYET Paul</t>
  </si>
  <si>
    <t>SPORTS LOISIRS SECTION JUDO</t>
  </si>
  <si>
    <t>SERREAU Frederic</t>
  </si>
  <si>
    <t>JC ST SEBASTIEN</t>
  </si>
  <si>
    <t>RIGAULT Pascal</t>
  </si>
  <si>
    <t>DOJO TRELAZEEN</t>
  </si>
  <si>
    <t>003</t>
  </si>
  <si>
    <t>LETOURNEL Lucas</t>
  </si>
  <si>
    <t>NANTES JUDO CLUB SATORI 44</t>
  </si>
  <si>
    <t>Sen M M 2</t>
  </si>
  <si>
    <t>PIAU Matthieu</t>
  </si>
  <si>
    <t>JUDO CLUB BRUZOIS</t>
  </si>
  <si>
    <t>012</t>
  </si>
  <si>
    <t>BER Xavier</t>
  </si>
  <si>
    <t>JUDO CLUB ANGERS LA ROSERAIE</t>
  </si>
  <si>
    <t>BONNET Jean-Baptiste</t>
  </si>
  <si>
    <t>MERLE ROMAIN</t>
  </si>
  <si>
    <t>JUDO CLUB LAVALLOIS</t>
  </si>
  <si>
    <t>PIC</t>
  </si>
  <si>
    <t>PELOILLE David</t>
  </si>
  <si>
    <t>J.C.CHANTILLY</t>
  </si>
  <si>
    <t>112</t>
  </si>
  <si>
    <t>HERBIN Thierry</t>
  </si>
  <si>
    <t>BRIAND Denis</t>
  </si>
  <si>
    <t>FERCHAUD Pierrick</t>
  </si>
  <si>
    <t>Sen M M 3</t>
  </si>
  <si>
    <t>MORIN Pierre Yves</t>
  </si>
  <si>
    <t>JC DE LA DIVATTE</t>
  </si>
  <si>
    <t>CHOUTEAU Frederic</t>
  </si>
  <si>
    <t>CEPS DINAN ARMOR</t>
  </si>
  <si>
    <t>FILLATRE Cyril</t>
  </si>
  <si>
    <t>MURZAUD Mickael</t>
  </si>
  <si>
    <t>DOJO DE LA SEVRE</t>
  </si>
  <si>
    <t>GOBILLOT Romain</t>
  </si>
  <si>
    <t>BEAUFILS Jerome</t>
  </si>
  <si>
    <t>FONTANET Maxime</t>
  </si>
  <si>
    <t>PHALIPPOUT Martin</t>
  </si>
  <si>
    <t>Sen M M 4</t>
  </si>
  <si>
    <t>VOLAND Damien</t>
  </si>
  <si>
    <t>CADORET William</t>
  </si>
  <si>
    <t>SACQUIN Antoine</t>
  </si>
  <si>
    <t>JUDO CLUB SAUTRON</t>
  </si>
  <si>
    <t>COSSAIS Cyril</t>
  </si>
  <si>
    <t>JUDO CLUB DIONYSIEN ET D.A.</t>
  </si>
  <si>
    <t>LEPRETRE David</t>
  </si>
  <si>
    <t>JUDO LOISIRS LAVAL AVESNIERES</t>
  </si>
  <si>
    <t>ORY Antoine</t>
  </si>
  <si>
    <t>JUDO CLUB DE LOMBRON</t>
  </si>
  <si>
    <t>HAY Jean Marc</t>
  </si>
  <si>
    <t>PICARD Fabien</t>
  </si>
  <si>
    <t>Sen M M 5</t>
  </si>
  <si>
    <t>THEPENIER Alexis</t>
  </si>
  <si>
    <t>CS ALLONNAIS</t>
  </si>
  <si>
    <t>REBELO Anthony</t>
  </si>
  <si>
    <t>LOIDON Mael</t>
  </si>
  <si>
    <t>BEALU Nicolas</t>
  </si>
  <si>
    <t>Combats faits avec d'autres poules</t>
  </si>
  <si>
    <t>BULTEAU Fabien</t>
  </si>
  <si>
    <t>MARCHAND Arnaud</t>
  </si>
  <si>
    <t>JUDO CLUB GUERANDAIS</t>
  </si>
  <si>
    <t>TESSON Ludovic</t>
  </si>
  <si>
    <t>DALENCON Vincent</t>
  </si>
  <si>
    <t>101.3</t>
  </si>
  <si>
    <t>BOURMAULT Olivier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</si>
</sst>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[$-40C]dddd\ d\ mmmm\ yyyy"/>
    <numFmt numFmtId="174" formatCode="[$-40C]d\ mmmm\ yy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2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26">
    <xf numFmtId="0" fontId="0" fillId="0" borderId="0" xfId="0" applyAlignment="1">
      <alignment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2" fillId="0" borderId="11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vertical="center"/>
      <protection hidden="1"/>
    </xf>
    <xf numFmtId="172" fontId="0" fillId="0" borderId="0" xfId="0" applyNumberFormat="1" applyFont="1" applyAlignment="1" applyProtection="1">
      <alignment horizontal="center" vertical="center" shrinkToFit="1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72" fontId="21" fillId="0" borderId="0" xfId="0" applyNumberFormat="1" applyFont="1" applyAlignment="1" applyProtection="1">
      <alignment horizontal="center" vertical="center"/>
      <protection hidden="1"/>
    </xf>
    <xf numFmtId="0" fontId="24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4" fillId="17" borderId="19" xfId="0" applyFont="1" applyFill="1" applyBorder="1" applyAlignment="1" applyProtection="1">
      <alignment horizontal="center" vertical="center"/>
      <protection hidden="1" locked="0"/>
    </xf>
    <xf numFmtId="0" fontId="24" fillId="17" borderId="21" xfId="0" applyFont="1" applyFill="1" applyBorder="1" applyAlignment="1" applyProtection="1">
      <alignment horizontal="center" vertical="center"/>
      <protection hidden="1" locked="0"/>
    </xf>
    <xf numFmtId="0" fontId="24" fillId="17" borderId="22" xfId="0" applyFont="1" applyFill="1" applyBorder="1" applyAlignment="1" applyProtection="1">
      <alignment horizontal="center" vertical="center"/>
      <protection hidden="1" locked="0"/>
    </xf>
    <xf numFmtId="0" fontId="24" fillId="17" borderId="23" xfId="0" applyFont="1" applyFill="1" applyBorder="1" applyAlignment="1" applyProtection="1">
      <alignment horizontal="center" vertical="center"/>
      <protection hidden="1" locked="0"/>
    </xf>
    <xf numFmtId="0" fontId="24" fillId="17" borderId="24" xfId="0" applyFont="1" applyFill="1" applyBorder="1" applyAlignment="1" applyProtection="1">
      <alignment horizontal="center" vertical="center"/>
      <protection hidden="1" locked="0"/>
    </xf>
    <xf numFmtId="0" fontId="24" fillId="24" borderId="19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center"/>
      <protection hidden="1"/>
    </xf>
    <xf numFmtId="0" fontId="18" fillId="0" borderId="19" xfId="0" applyFont="1" applyBorder="1" applyAlignment="1" applyProtection="1">
      <alignment horizontal="center" vertical="center" shrinkToFit="1"/>
      <protection hidden="1"/>
    </xf>
    <xf numFmtId="0" fontId="24" fillId="20" borderId="19" xfId="0" applyFont="1" applyFill="1" applyBorder="1" applyAlignment="1" applyProtection="1">
      <alignment horizontal="center" vertical="center"/>
      <protection hidden="1"/>
    </xf>
    <xf numFmtId="0" fontId="18" fillId="25" borderId="19" xfId="0" applyFont="1" applyFill="1" applyBorder="1" applyAlignment="1" applyProtection="1">
      <alignment horizontal="center" vertical="center" shrinkToFit="1"/>
      <protection locked="0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49" fontId="18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8" fillId="20" borderId="19" xfId="0" applyNumberFormat="1" applyFont="1" applyFill="1" applyBorder="1" applyAlignment="1" applyProtection="1">
      <alignment horizontal="center" vertical="center" shrinkToFit="1"/>
      <protection hidden="1"/>
    </xf>
    <xf numFmtId="49" fontId="18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18" fillId="20" borderId="19" xfId="0" applyNumberFormat="1" applyFont="1" applyFill="1" applyBorder="1" applyAlignment="1" applyProtection="1">
      <alignment horizontal="center" vertical="center"/>
      <protection hidden="1"/>
    </xf>
    <xf numFmtId="49" fontId="26" fillId="20" borderId="19" xfId="0" applyNumberFormat="1" applyFont="1" applyFill="1" applyBorder="1" applyAlignment="1" applyProtection="1">
      <alignment horizontal="center" vertical="center"/>
      <protection hidden="1"/>
    </xf>
    <xf numFmtId="49" fontId="26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24" fillId="20" borderId="19" xfId="0" applyFont="1" applyFill="1" applyBorder="1" applyAlignment="1" applyProtection="1">
      <alignment horizontal="center" vertical="center" wrapText="1"/>
      <protection hidden="1"/>
    </xf>
    <xf numFmtId="0" fontId="21" fillId="20" borderId="20" xfId="0" applyFont="1" applyFill="1" applyBorder="1" applyAlignment="1" applyProtection="1">
      <alignment horizontal="center" vertical="center"/>
      <protection hidden="1"/>
    </xf>
    <xf numFmtId="0" fontId="24" fillId="20" borderId="27" xfId="0" applyFont="1" applyFill="1" applyBorder="1" applyAlignment="1" applyProtection="1">
      <alignment horizontal="center" vertical="center"/>
      <protection hidden="1"/>
    </xf>
    <xf numFmtId="0" fontId="24" fillId="20" borderId="28" xfId="0" applyFont="1" applyFill="1" applyBorder="1" applyAlignment="1" applyProtection="1">
      <alignment horizontal="center" vertical="center"/>
      <protection hidden="1"/>
    </xf>
    <xf numFmtId="0" fontId="24" fillId="20" borderId="29" xfId="0" applyFont="1" applyFill="1" applyBorder="1" applyAlignment="1" applyProtection="1">
      <alignment horizontal="center" vertical="center"/>
      <protection hidden="1"/>
    </xf>
    <xf numFmtId="0" fontId="24" fillId="20" borderId="30" xfId="0" applyFont="1" applyFill="1" applyBorder="1" applyAlignment="1" applyProtection="1">
      <alignment horizontal="center" vertical="center"/>
      <protection hidden="1"/>
    </xf>
    <xf numFmtId="0" fontId="24" fillId="20" borderId="31" xfId="0" applyFont="1" applyFill="1" applyBorder="1" applyAlignment="1" applyProtection="1">
      <alignment horizontal="center" vertical="center" wrapText="1"/>
      <protection hidden="1"/>
    </xf>
    <xf numFmtId="0" fontId="24" fillId="20" borderId="32" xfId="0" applyFont="1" applyFill="1" applyBorder="1" applyAlignment="1" applyProtection="1">
      <alignment horizontal="center" vertical="center" wrapText="1"/>
      <protection hidden="1"/>
    </xf>
    <xf numFmtId="0" fontId="18" fillId="0" borderId="33" xfId="0" applyFont="1" applyBorder="1" applyAlignment="1" applyProtection="1">
      <alignment horizontal="center" vertical="center"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18" fillId="0" borderId="35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25" borderId="19" xfId="0" applyFont="1" applyFill="1" applyBorder="1" applyAlignment="1" applyProtection="1">
      <alignment horizontal="center" vertical="center" shrinkToFit="1"/>
      <protection hidden="1"/>
    </xf>
    <xf numFmtId="0" fontId="18" fillId="0" borderId="36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18" fillId="0" borderId="38" xfId="0" applyFont="1" applyFill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21" fillId="20" borderId="36" xfId="0" applyFont="1" applyFill="1" applyBorder="1" applyAlignment="1" applyProtection="1">
      <alignment horizontal="center" vertical="center" wrapText="1"/>
      <protection hidden="1"/>
    </xf>
    <xf numFmtId="0" fontId="21" fillId="20" borderId="37" xfId="0" applyFont="1" applyFill="1" applyBorder="1" applyAlignment="1" applyProtection="1">
      <alignment horizontal="center" vertical="center" wrapText="1"/>
      <protection hidden="1"/>
    </xf>
    <xf numFmtId="0" fontId="18" fillId="0" borderId="36" xfId="0" applyFont="1" applyBorder="1" applyAlignment="1" applyProtection="1">
      <alignment horizontal="center" vertical="center"/>
      <protection hidden="1"/>
    </xf>
    <xf numFmtId="0" fontId="18" fillId="0" borderId="40" xfId="0" applyFont="1" applyBorder="1" applyAlignment="1" applyProtection="1">
      <alignment horizontal="center" vertical="center" wrapText="1"/>
      <protection hidden="1"/>
    </xf>
    <xf numFmtId="0" fontId="27" fillId="25" borderId="19" xfId="0" applyFont="1" applyFill="1" applyBorder="1" applyAlignment="1" applyProtection="1">
      <alignment horizontal="center" vertical="center"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4" fillId="20" borderId="12" xfId="0" applyFont="1" applyFill="1" applyBorder="1" applyAlignment="1" applyProtection="1">
      <alignment horizontal="center" vertical="center"/>
      <protection hidden="1"/>
    </xf>
    <xf numFmtId="0" fontId="24" fillId="20" borderId="24" xfId="0" applyFont="1" applyFill="1" applyBorder="1" applyAlignment="1" applyProtection="1">
      <alignment horizontal="center" vertical="center"/>
      <protection hidden="1"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hidden="1"/>
    </xf>
    <xf numFmtId="0" fontId="24" fillId="0" borderId="32" xfId="0" applyFont="1" applyBorder="1" applyAlignment="1" applyProtection="1">
      <alignment horizontal="center" vertical="center"/>
      <protection hidden="1"/>
    </xf>
    <xf numFmtId="0" fontId="18" fillId="0" borderId="44" xfId="0" applyFont="1" applyFill="1" applyBorder="1" applyAlignment="1" applyProtection="1">
      <alignment horizontal="center" vertical="center"/>
      <protection locked="0"/>
    </xf>
    <xf numFmtId="0" fontId="18" fillId="0" borderId="45" xfId="0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21" fillId="20" borderId="44" xfId="0" applyFont="1" applyFill="1" applyBorder="1" applyAlignment="1" applyProtection="1">
      <alignment horizontal="center" vertical="center" wrapText="1"/>
      <protection hidden="1"/>
    </xf>
    <xf numFmtId="0" fontId="21" fillId="20" borderId="46" xfId="0" applyFont="1" applyFill="1" applyBorder="1" applyAlignment="1" applyProtection="1">
      <alignment horizontal="center" vertical="center" wrapText="1"/>
      <protection hidden="1"/>
    </xf>
    <xf numFmtId="0" fontId="24" fillId="0" borderId="44" xfId="0" applyFont="1" applyBorder="1" applyAlignment="1" applyProtection="1">
      <alignment horizontal="center" vertical="center"/>
      <protection hidden="1"/>
    </xf>
    <xf numFmtId="0" fontId="24" fillId="0" borderId="46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right" vertical="center" shrinkToFit="1"/>
      <protection hidden="1"/>
    </xf>
    <xf numFmtId="0" fontId="18" fillId="0" borderId="19" xfId="0" applyFont="1" applyBorder="1" applyAlignment="1" applyProtection="1">
      <alignment vertical="center"/>
      <protection hidden="1" locked="0"/>
    </xf>
    <xf numFmtId="0" fontId="18" fillId="0" borderId="19" xfId="0" applyFont="1" applyBorder="1" applyAlignment="1" applyProtection="1">
      <alignment horizontal="center" vertical="center"/>
      <protection hidden="1" locked="0"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74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172" fontId="3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25" borderId="22" xfId="0" applyFont="1" applyFill="1" applyBorder="1" applyAlignment="1" applyProtection="1">
      <alignment horizontal="center" vertical="center"/>
      <protection hidden="1" locked="0"/>
    </xf>
    <xf numFmtId="0" fontId="24" fillId="25" borderId="19" xfId="0" applyFont="1" applyFill="1" applyBorder="1" applyAlignment="1" applyProtection="1">
      <alignment horizontal="center" vertical="center"/>
      <protection hidden="1" locked="0"/>
    </xf>
    <xf numFmtId="0" fontId="18" fillId="0" borderId="25" xfId="0" applyFont="1" applyBorder="1" applyAlignment="1" applyProtection="1">
      <alignment horizontal="center" vertical="center"/>
      <protection hidden="1"/>
    </xf>
    <xf numFmtId="0" fontId="32" fillId="20" borderId="19" xfId="0" applyFont="1" applyFill="1" applyBorder="1" applyAlignment="1" applyProtection="1">
      <alignment horizontal="center" vertical="center" wrapText="1"/>
      <protection hidden="1"/>
    </xf>
    <xf numFmtId="0" fontId="24" fillId="20" borderId="22" xfId="0" applyFont="1" applyFill="1" applyBorder="1" applyAlignment="1" applyProtection="1">
      <alignment horizontal="center" vertical="center"/>
      <protection hidden="1"/>
    </xf>
    <xf numFmtId="0" fontId="24" fillId="20" borderId="12" xfId="0" applyFont="1" applyFill="1" applyBorder="1" applyAlignment="1" applyProtection="1">
      <alignment horizontal="center" vertical="center" wrapText="1"/>
      <protection hidden="1"/>
    </xf>
    <xf numFmtId="0" fontId="24" fillId="20" borderId="22" xfId="0" applyFont="1" applyFill="1" applyBorder="1" applyAlignment="1" applyProtection="1">
      <alignment horizontal="center" vertical="center" wrapText="1"/>
      <protection hidden="1"/>
    </xf>
    <xf numFmtId="0" fontId="24" fillId="20" borderId="48" xfId="0" applyFont="1" applyFill="1" applyBorder="1" applyAlignment="1" applyProtection="1">
      <alignment horizontal="center" vertical="center" wrapText="1"/>
      <protection hidden="1"/>
    </xf>
    <xf numFmtId="0" fontId="24" fillId="20" borderId="27" xfId="0" applyFont="1" applyFill="1" applyBorder="1" applyAlignment="1" applyProtection="1">
      <alignment horizontal="center" vertical="center" wrapText="1"/>
      <protection hidden="1"/>
    </xf>
    <xf numFmtId="0" fontId="24" fillId="20" borderId="29" xfId="0" applyFont="1" applyFill="1" applyBorder="1" applyAlignment="1" applyProtection="1">
      <alignment horizontal="center" vertical="center" wrapText="1"/>
      <protection hidden="1"/>
    </xf>
    <xf numFmtId="0" fontId="18" fillId="0" borderId="49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 shrinkToFit="1"/>
      <protection hidden="1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21" fillId="20" borderId="50" xfId="0" applyFont="1" applyFill="1" applyBorder="1" applyAlignment="1" applyProtection="1">
      <alignment horizontal="center" vertical="center" wrapText="1"/>
      <protection hidden="1"/>
    </xf>
    <xf numFmtId="0" fontId="21" fillId="20" borderId="51" xfId="0" applyFont="1" applyFill="1" applyBorder="1" applyAlignment="1" applyProtection="1">
      <alignment horizontal="center" vertical="center" wrapText="1"/>
      <protection hidden="1"/>
    </xf>
    <xf numFmtId="0" fontId="33" fillId="0" borderId="49" xfId="0" applyFont="1" applyFill="1" applyBorder="1" applyAlignment="1" applyProtection="1">
      <alignment horizontal="center" vertical="center"/>
      <protection hidden="1"/>
    </xf>
    <xf numFmtId="0" fontId="31" fillId="25" borderId="19" xfId="0" applyFont="1" applyFill="1" applyBorder="1" applyAlignment="1" applyProtection="1">
      <alignment horizontal="center" vertical="center"/>
      <protection hidden="1" locked="0"/>
    </xf>
    <xf numFmtId="0" fontId="24" fillId="26" borderId="19" xfId="0" applyFont="1" applyFill="1" applyBorder="1" applyAlignment="1" applyProtection="1">
      <alignment horizontal="center" vertical="center"/>
      <protection hidden="1" locked="0"/>
    </xf>
    <xf numFmtId="0" fontId="21" fillId="20" borderId="33" xfId="0" applyFont="1" applyFill="1" applyBorder="1" applyAlignment="1" applyProtection="1">
      <alignment horizontal="center" vertical="center" wrapText="1"/>
      <protection hidden="1"/>
    </xf>
    <xf numFmtId="0" fontId="18" fillId="26" borderId="33" xfId="0" applyFont="1" applyFill="1" applyBorder="1" applyAlignment="1" applyProtection="1">
      <alignment horizontal="center" vertical="center"/>
      <protection locked="0"/>
    </xf>
    <xf numFmtId="0" fontId="18" fillId="25" borderId="40" xfId="0" applyFont="1" applyFill="1" applyBorder="1" applyAlignment="1" applyProtection="1">
      <alignment horizontal="center" vertical="center" wrapText="1"/>
      <protection hidden="1"/>
    </xf>
    <xf numFmtId="0" fontId="24" fillId="20" borderId="31" xfId="0" applyFont="1" applyFill="1" applyBorder="1" applyAlignment="1" applyProtection="1">
      <alignment horizontal="center" vertical="center"/>
      <protection hidden="1"/>
    </xf>
    <xf numFmtId="0" fontId="24" fillId="20" borderId="32" xfId="0" applyFont="1" applyFill="1" applyBorder="1" applyAlignment="1" applyProtection="1">
      <alignment horizontal="center" vertical="center"/>
      <protection hidden="1"/>
    </xf>
    <xf numFmtId="0" fontId="24" fillId="0" borderId="36" xfId="0" applyFont="1" applyBorder="1" applyAlignment="1" applyProtection="1">
      <alignment horizontal="center" vertical="center"/>
      <protection hidden="1"/>
    </xf>
    <xf numFmtId="0" fontId="24" fillId="0" borderId="37" xfId="0" applyFont="1" applyBorder="1" applyAlignment="1" applyProtection="1">
      <alignment horizontal="center" vertical="center"/>
      <protection hidden="1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21" fillId="20" borderId="52" xfId="0" applyFont="1" applyFill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right" vertical="center"/>
      <protection hidden="1"/>
    </xf>
    <xf numFmtId="0" fontId="28" fillId="26" borderId="0" xfId="0" applyFont="1" applyFill="1" applyAlignment="1" applyProtection="1">
      <alignment horizontal="center" vertical="center"/>
      <protection hidden="1"/>
    </xf>
    <xf numFmtId="0" fontId="31" fillId="25" borderId="23" xfId="0" applyFont="1" applyFill="1" applyBorder="1" applyAlignment="1" applyProtection="1">
      <alignment horizontal="center" vertical="center"/>
      <protection hidden="1" locked="0"/>
    </xf>
    <xf numFmtId="0" fontId="31" fillId="25" borderId="24" xfId="0" applyFont="1" applyFill="1" applyBorder="1" applyAlignment="1" applyProtection="1">
      <alignment horizontal="center" vertical="center"/>
      <protection hidden="1" locked="0"/>
    </xf>
    <xf numFmtId="0" fontId="24" fillId="14" borderId="19" xfId="0" applyFont="1" applyFill="1" applyBorder="1" applyAlignment="1" applyProtection="1">
      <alignment horizontal="center" vertical="center"/>
      <protection hidden="1" locked="0"/>
    </xf>
    <xf numFmtId="0" fontId="18" fillId="0" borderId="40" xfId="0" applyFont="1" applyFill="1" applyBorder="1" applyAlignment="1" applyProtection="1">
      <alignment horizontal="center" vertical="center" wrapText="1"/>
      <protection hidden="1"/>
    </xf>
    <xf numFmtId="0" fontId="24" fillId="25" borderId="22" xfId="0" applyFont="1" applyFill="1" applyBorder="1" applyAlignment="1" applyProtection="1">
      <alignment horizontal="center" vertical="center"/>
      <protection hidden="1" locked="0"/>
    </xf>
    <xf numFmtId="0" fontId="18" fillId="0" borderId="19" xfId="0" applyFont="1" applyFill="1" applyBorder="1" applyAlignment="1" applyProtection="1">
      <alignment horizontal="center" vertical="center" shrinkToFit="1"/>
      <protection locked="0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0" fontId="24" fillId="23" borderId="22" xfId="0" applyFont="1" applyFill="1" applyBorder="1" applyAlignment="1" applyProtection="1">
      <alignment horizontal="center" vertical="center"/>
      <protection hidden="1" locked="0"/>
    </xf>
    <xf numFmtId="0" fontId="24" fillId="25" borderId="23" xfId="0" applyFont="1" applyFill="1" applyBorder="1" applyAlignment="1" applyProtection="1">
      <alignment horizontal="center" vertical="center"/>
      <protection hidden="1" locked="0"/>
    </xf>
    <xf numFmtId="0" fontId="18" fillId="25" borderId="19" xfId="0" applyFont="1" applyFill="1" applyBorder="1" applyAlignment="1" applyProtection="1">
      <alignment horizontal="center" vertical="center"/>
      <protection hidden="1" locked="0"/>
    </xf>
    <xf numFmtId="0" fontId="18" fillId="26" borderId="19" xfId="0" applyFont="1" applyFill="1" applyBorder="1" applyAlignment="1" applyProtection="1">
      <alignment horizontal="center" vertical="center"/>
      <protection hidden="1" locked="0"/>
    </xf>
    <xf numFmtId="0" fontId="18" fillId="23" borderId="19" xfId="0" applyFont="1" applyFill="1" applyBorder="1" applyAlignment="1" applyProtection="1">
      <alignment horizontal="center" vertical="center"/>
      <protection hidden="1" locked="0"/>
    </xf>
    <xf numFmtId="0" fontId="34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172" fontId="24" fillId="0" borderId="0" xfId="0" applyNumberFormat="1" applyFont="1" applyAlignment="1" applyProtection="1">
      <alignment horizontal="center" vertical="center"/>
      <protection hidden="1"/>
    </xf>
    <xf numFmtId="0" fontId="21" fillId="20" borderId="19" xfId="0" applyFont="1" applyFill="1" applyBorder="1" applyAlignment="1" applyProtection="1">
      <alignment horizontal="center" vertical="center" wrapText="1"/>
      <protection hidden="1"/>
    </xf>
    <xf numFmtId="0" fontId="24" fillId="23" borderId="19" xfId="0" applyFont="1" applyFill="1" applyBorder="1" applyAlignment="1" applyProtection="1">
      <alignment horizontal="center" vertical="center"/>
      <protection hidden="1" locked="0"/>
    </xf>
    <xf numFmtId="0" fontId="35" fillId="0" borderId="0" xfId="0" applyFont="1" applyBorder="1" applyAlignment="1" applyProtection="1">
      <alignment horizontal="center" vertical="center"/>
      <protection hidden="1"/>
    </xf>
    <xf numFmtId="0" fontId="24" fillId="20" borderId="53" xfId="0" applyFont="1" applyFill="1" applyBorder="1" applyAlignment="1" applyProtection="1">
      <alignment horizontal="center" vertical="center" wrapText="1"/>
      <protection hidden="1"/>
    </xf>
    <xf numFmtId="0" fontId="18" fillId="0" borderId="34" xfId="0" applyFont="1" applyBorder="1" applyAlignment="1" applyProtection="1">
      <alignment horizontal="center" vertical="center"/>
      <protection hidden="1"/>
    </xf>
    <xf numFmtId="0" fontId="18" fillId="0" borderId="35" xfId="0" applyFont="1" applyBorder="1" applyAlignment="1" applyProtection="1">
      <alignment horizontal="center" vertical="center"/>
      <protection hidden="1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51" xfId="0" applyFont="1" applyFill="1" applyBorder="1" applyAlignment="1" applyProtection="1">
      <alignment horizontal="center" vertical="center"/>
      <protection locked="0"/>
    </xf>
    <xf numFmtId="0" fontId="24" fillId="20" borderId="36" xfId="0" applyFont="1" applyFill="1" applyBorder="1" applyAlignment="1" applyProtection="1">
      <alignment horizontal="center" vertical="center" wrapText="1"/>
      <protection hidden="1"/>
    </xf>
    <xf numFmtId="0" fontId="24" fillId="20" borderId="37" xfId="0" applyFont="1" applyFill="1" applyBorder="1" applyAlignment="1" applyProtection="1">
      <alignment horizontal="center" vertical="center" wrapText="1"/>
      <protection hidden="1"/>
    </xf>
    <xf numFmtId="0" fontId="24" fillId="0" borderId="44" xfId="0" applyFont="1" applyBorder="1" applyAlignment="1" applyProtection="1">
      <alignment horizontal="center" vertical="center"/>
      <protection hidden="1"/>
    </xf>
    <xf numFmtId="0" fontId="24" fillId="0" borderId="46" xfId="0" applyFont="1" applyBorder="1" applyAlignment="1" applyProtection="1">
      <alignment horizontal="center" vertical="center"/>
      <protection hidden="1"/>
    </xf>
    <xf numFmtId="0" fontId="18" fillId="20" borderId="34" xfId="0" applyFont="1" applyFill="1" applyBorder="1" applyAlignment="1" applyProtection="1">
      <alignment horizontal="center" vertical="center"/>
      <protection hidden="1"/>
    </xf>
    <xf numFmtId="0" fontId="18" fillId="20" borderId="35" xfId="0" applyFont="1" applyFill="1" applyBorder="1" applyAlignment="1" applyProtection="1">
      <alignment horizontal="center" vertical="center"/>
      <protection hidden="1"/>
    </xf>
    <xf numFmtId="0" fontId="24" fillId="20" borderId="44" xfId="0" applyFont="1" applyFill="1" applyBorder="1" applyAlignment="1" applyProtection="1">
      <alignment horizontal="center" vertical="center" wrapText="1"/>
      <protection hidden="1"/>
    </xf>
    <xf numFmtId="0" fontId="24" fillId="20" borderId="46" xfId="0" applyFont="1" applyFill="1" applyBorder="1" applyAlignment="1" applyProtection="1">
      <alignment horizontal="center" vertical="center" wrapText="1"/>
      <protection hidden="1"/>
    </xf>
    <xf numFmtId="0" fontId="18" fillId="26" borderId="51" xfId="0" applyFont="1" applyFill="1" applyBorder="1" applyAlignment="1" applyProtection="1">
      <alignment horizontal="center" vertical="center"/>
      <protection locked="0"/>
    </xf>
    <xf numFmtId="0" fontId="18" fillId="26" borderId="46" xfId="0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vertical="center"/>
      <protection hidden="1" locked="0"/>
    </xf>
    <xf numFmtId="0" fontId="18" fillId="26" borderId="0" xfId="0" applyFont="1" applyFill="1" applyBorder="1" applyAlignment="1" applyProtection="1">
      <alignment horizontal="center" vertical="center"/>
      <protection hidden="1"/>
    </xf>
    <xf numFmtId="0" fontId="18" fillId="25" borderId="34" xfId="0" applyFont="1" applyFill="1" applyBorder="1" applyAlignment="1" applyProtection="1">
      <alignment horizontal="center" vertical="center"/>
      <protection hidden="1"/>
    </xf>
    <xf numFmtId="0" fontId="18" fillId="26" borderId="44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49" fontId="22" fillId="0" borderId="11" xfId="0" applyNumberFormat="1" applyFont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horizontal="center" vertical="center" shrinkToFit="1"/>
      <protection hidden="1"/>
    </xf>
    <xf numFmtId="49" fontId="1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25" xfId="0" applyFont="1" applyBorder="1" applyAlignment="1" applyProtection="1">
      <alignment horizontal="center" vertical="center" shrinkToFit="1"/>
      <protection hidden="1"/>
    </xf>
    <xf numFmtId="0" fontId="18" fillId="27" borderId="49" xfId="0" applyFont="1" applyFill="1" applyBorder="1" applyAlignment="1" applyProtection="1">
      <alignment horizontal="center" vertical="center"/>
      <protection hidden="1"/>
    </xf>
    <xf numFmtId="0" fontId="24" fillId="20" borderId="54" xfId="0" applyFont="1" applyFill="1" applyBorder="1" applyAlignment="1" applyProtection="1">
      <alignment horizontal="center" vertical="center" wrapText="1"/>
      <protection hidden="1"/>
    </xf>
    <xf numFmtId="0" fontId="24" fillId="20" borderId="55" xfId="0" applyFont="1" applyFill="1" applyBorder="1" applyAlignment="1" applyProtection="1">
      <alignment horizontal="center" vertical="center" wrapText="1"/>
      <protection hidden="1"/>
    </xf>
    <xf numFmtId="0" fontId="18" fillId="27" borderId="20" xfId="0" applyFont="1" applyFill="1" applyBorder="1" applyAlignment="1" applyProtection="1">
      <alignment horizontal="center" vertical="center" wrapText="1"/>
      <protection hidden="1"/>
    </xf>
    <xf numFmtId="0" fontId="18" fillId="27" borderId="49" xfId="0" applyFont="1" applyFill="1" applyBorder="1" applyAlignment="1" applyProtection="1">
      <alignment horizontal="center" vertical="center" wrapText="1"/>
      <protection hidden="1"/>
    </xf>
    <xf numFmtId="0" fontId="18" fillId="27" borderId="33" xfId="0" applyFont="1" applyFill="1" applyBorder="1" applyAlignment="1" applyProtection="1">
      <alignment horizontal="center" vertical="center" wrapText="1"/>
      <protection hidden="1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1" borderId="19" xfId="0" applyFont="1" applyFill="1" applyBorder="1" applyAlignment="1" applyProtection="1">
      <alignment horizontal="center" vertical="center"/>
      <protection locked="0"/>
    </xf>
    <xf numFmtId="0" fontId="18" fillId="26" borderId="36" xfId="0" applyFont="1" applyFill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1" borderId="45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 shrinkToFit="1"/>
      <protection hidden="1"/>
    </xf>
    <xf numFmtId="0" fontId="19" fillId="0" borderId="19" xfId="0" applyFont="1" applyBorder="1" applyAlignment="1" applyProtection="1">
      <alignment vertical="center"/>
      <protection hidden="1" locked="0"/>
    </xf>
    <xf numFmtId="0" fontId="32" fillId="0" borderId="0" xfId="0" applyFont="1" applyAlignment="1" applyProtection="1">
      <alignment horizontal="center" vertical="center"/>
      <protection hidden="1"/>
    </xf>
    <xf numFmtId="0" fontId="19" fillId="26" borderId="0" xfId="0" applyFont="1" applyFill="1" applyBorder="1" applyAlignment="1" applyProtection="1">
      <alignment horizontal="center" vertical="center"/>
      <protection hidden="1"/>
    </xf>
    <xf numFmtId="0" fontId="18" fillId="26" borderId="38" xfId="0" applyFont="1" applyFill="1" applyBorder="1" applyAlignment="1" applyProtection="1">
      <alignment horizontal="center" vertical="center"/>
      <protection locked="0"/>
    </xf>
    <xf numFmtId="0" fontId="24" fillId="25" borderId="24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/>
      <protection hidden="1"/>
    </xf>
    <xf numFmtId="0" fontId="27" fillId="25" borderId="19" xfId="0" applyFont="1" applyFill="1" applyBorder="1" applyAlignment="1" applyProtection="1">
      <alignment horizontal="center" vertical="center" shrinkToFit="1"/>
      <protection locked="0"/>
    </xf>
    <xf numFmtId="0" fontId="18" fillId="26" borderId="19" xfId="0" applyFont="1" applyFill="1" applyBorder="1" applyAlignment="1" applyProtection="1">
      <alignment horizontal="center" vertical="center" shrinkToFit="1"/>
      <protection hidden="1"/>
    </xf>
    <xf numFmtId="49" fontId="18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43" xfId="0" applyFont="1" applyBorder="1" applyAlignment="1" applyProtection="1">
      <alignment horizontal="center" vertical="center" wrapText="1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56" xfId="0" applyFont="1" applyBorder="1" applyAlignment="1" applyProtection="1">
      <alignment horizontal="center" vertical="center" wrapText="1"/>
      <protection hidden="1"/>
    </xf>
    <xf numFmtId="0" fontId="27" fillId="25" borderId="19" xfId="0" applyFont="1" applyFill="1" applyBorder="1" applyAlignment="1" applyProtection="1">
      <alignment horizontal="center" vertical="center" shrinkToFit="1"/>
      <protection hidden="1"/>
    </xf>
    <xf numFmtId="0" fontId="18" fillId="0" borderId="50" xfId="0" applyFont="1" applyBorder="1" applyAlignment="1" applyProtection="1">
      <alignment horizontal="center" vertical="center"/>
      <protection locked="0"/>
    </xf>
    <xf numFmtId="0" fontId="21" fillId="20" borderId="38" xfId="0" applyFont="1" applyFill="1" applyBorder="1" applyAlignment="1" applyProtection="1">
      <alignment horizontal="center" vertical="center" wrapText="1"/>
      <protection hidden="1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1" borderId="20" xfId="0" applyFont="1" applyFill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1" borderId="47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600075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600075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600075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600075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600075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600075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I30"/>
  <sheetViews>
    <sheetView zoomScale="85" zoomScaleNormal="85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32" customWidth="1"/>
    <col min="2" max="2" width="5.140625" style="32" customWidth="1"/>
    <col min="3" max="3" width="4.57421875" style="45" bestFit="1" customWidth="1"/>
    <col min="4" max="4" width="22.57421875" style="32" customWidth="1"/>
    <col min="5" max="5" width="3.140625" style="32" customWidth="1"/>
    <col min="6" max="6" width="7.7109375" style="32" customWidth="1"/>
    <col min="7" max="7" width="22.00390625" style="32" customWidth="1"/>
    <col min="8" max="12" width="4.7109375" style="32" customWidth="1"/>
    <col min="13" max="14" width="5.28125" style="32" customWidth="1"/>
    <col min="15" max="27" width="4.7109375" style="32" customWidth="1"/>
    <col min="28" max="35" width="4.7109375" style="47" hidden="1" customWidth="1"/>
    <col min="36" max="16384" width="11.421875" style="32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  <c r="W1" s="5"/>
      <c r="AB1" s="6"/>
      <c r="AC1" s="6"/>
      <c r="AD1" s="6"/>
      <c r="AE1" s="6"/>
      <c r="AF1" s="6"/>
      <c r="AG1" s="6"/>
      <c r="AH1" s="6"/>
      <c r="AI1" s="6"/>
    </row>
    <row r="2" spans="3:35" s="1" customFormat="1" ht="16.5" customHeight="1" thickBot="1">
      <c r="C2" s="7"/>
      <c r="D2" s="3"/>
      <c r="E2" s="3"/>
      <c r="F2" s="8" t="s">
        <v>1</v>
      </c>
      <c r="G2" s="9" t="s">
        <v>2</v>
      </c>
      <c r="H2" s="3">
        <v>2</v>
      </c>
      <c r="I2" s="3"/>
      <c r="J2" s="10" t="s">
        <v>3</v>
      </c>
      <c r="K2" s="11">
        <f ca="1">TODAY()</f>
        <v>41715</v>
      </c>
      <c r="L2" s="11"/>
      <c r="M2" s="11"/>
      <c r="N2" s="11"/>
      <c r="O2" s="3"/>
      <c r="P2" s="12" t="s">
        <v>4</v>
      </c>
      <c r="Q2" s="12"/>
      <c r="R2" s="13"/>
      <c r="S2" s="3"/>
      <c r="AB2" s="6"/>
      <c r="AC2" s="6"/>
      <c r="AD2" s="6"/>
      <c r="AE2" s="6"/>
      <c r="AF2" s="6"/>
      <c r="AG2" s="6"/>
      <c r="AH2" s="6"/>
      <c r="AI2" s="6"/>
    </row>
    <row r="3" spans="3:35" s="1" customFormat="1" ht="13.5" customHeight="1" thickBot="1"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4"/>
      <c r="Q3" s="14"/>
      <c r="R3" s="15"/>
      <c r="S3" s="3"/>
      <c r="AB3" s="6"/>
      <c r="AC3" s="6"/>
      <c r="AD3" s="6"/>
      <c r="AE3" s="6"/>
      <c r="AF3" s="6"/>
      <c r="AG3" s="6"/>
      <c r="AH3" s="6"/>
      <c r="AI3" s="6"/>
    </row>
    <row r="4" spans="3:35" s="1" customFormat="1" ht="12.75">
      <c r="C4" s="7"/>
      <c r="D4" s="3"/>
      <c r="E4" s="3"/>
      <c r="F4" s="3"/>
      <c r="G4" s="1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B4" s="6"/>
      <c r="AC4" s="6"/>
      <c r="AD4" s="6"/>
      <c r="AE4" s="6"/>
      <c r="AF4" s="6"/>
      <c r="AG4" s="6"/>
      <c r="AH4" s="6"/>
      <c r="AI4" s="6"/>
    </row>
    <row r="5" spans="3:35" s="1" customFormat="1" ht="12.75">
      <c r="C5" s="7"/>
      <c r="D5" s="3"/>
      <c r="E5" s="3"/>
      <c r="F5" s="17" t="s">
        <v>6</v>
      </c>
      <c r="G5" s="18"/>
      <c r="H5" s="3"/>
      <c r="I5" s="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B5" s="6"/>
      <c r="AC5" s="6"/>
      <c r="AD5" s="6"/>
      <c r="AE5" s="6"/>
      <c r="AF5" s="6"/>
      <c r="AG5" s="6"/>
      <c r="AH5" s="6"/>
      <c r="AI5" s="6"/>
    </row>
    <row r="6" spans="3:35" s="1" customFormat="1" ht="12.75">
      <c r="C6" s="7"/>
      <c r="D6" s="3"/>
      <c r="E6" s="3"/>
      <c r="F6" s="3"/>
      <c r="G6" s="19"/>
      <c r="H6" s="3"/>
      <c r="I6" s="3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B6" s="6"/>
      <c r="AC6" s="6"/>
      <c r="AD6" s="6"/>
      <c r="AE6" s="6"/>
      <c r="AF6" s="6"/>
      <c r="AG6" s="6"/>
      <c r="AH6" s="6"/>
      <c r="AI6" s="6"/>
    </row>
    <row r="7" spans="3:35" s="1" customFormat="1" ht="13.5" thickBot="1">
      <c r="C7" s="7"/>
      <c r="D7" s="3"/>
      <c r="E7" s="3"/>
      <c r="F7" s="20"/>
      <c r="G7" s="10"/>
      <c r="H7" s="10"/>
      <c r="I7" s="10"/>
      <c r="J7" s="10"/>
      <c r="K7" s="3"/>
      <c r="L7" s="3"/>
      <c r="M7" s="3"/>
      <c r="N7" s="3"/>
      <c r="O7" s="3"/>
      <c r="P7" s="3"/>
      <c r="Q7" s="3"/>
      <c r="R7" s="3"/>
      <c r="S7" s="3"/>
      <c r="T7" s="21"/>
      <c r="U7" s="3"/>
      <c r="V7" s="5"/>
      <c r="W7" s="5"/>
      <c r="AB7" s="6"/>
      <c r="AC7" s="6"/>
      <c r="AD7" s="6"/>
      <c r="AE7" s="6"/>
      <c r="AF7" s="6"/>
      <c r="AG7" s="6"/>
      <c r="AH7" s="6"/>
      <c r="AI7" s="6"/>
    </row>
    <row r="8" spans="1:35" ht="18" customHeight="1">
      <c r="A8" s="22" t="s">
        <v>8</v>
      </c>
      <c r="B8" s="22" t="s">
        <v>9</v>
      </c>
      <c r="C8" s="23" t="s">
        <v>10</v>
      </c>
      <c r="D8" s="24" t="s">
        <v>11</v>
      </c>
      <c r="E8" s="24" t="s">
        <v>12</v>
      </c>
      <c r="F8" s="23" t="s">
        <v>13</v>
      </c>
      <c r="G8" s="25" t="s">
        <v>14</v>
      </c>
      <c r="H8" s="26" t="s">
        <v>15</v>
      </c>
      <c r="I8" s="27" t="s">
        <v>16</v>
      </c>
      <c r="J8" s="28" t="s">
        <v>17</v>
      </c>
      <c r="K8" s="28" t="s">
        <v>18</v>
      </c>
      <c r="L8" s="28" t="s">
        <v>19</v>
      </c>
      <c r="M8" s="28" t="s">
        <v>20</v>
      </c>
      <c r="N8" s="29" t="s">
        <v>21</v>
      </c>
      <c r="O8" s="28" t="s">
        <v>22</v>
      </c>
      <c r="P8" s="28" t="s">
        <v>23</v>
      </c>
      <c r="Q8" s="28" t="s">
        <v>24</v>
      </c>
      <c r="R8" s="28" t="s">
        <v>25</v>
      </c>
      <c r="S8" s="28" t="s">
        <v>26</v>
      </c>
      <c r="T8" s="29" t="s">
        <v>27</v>
      </c>
      <c r="U8" s="28" t="s">
        <v>28</v>
      </c>
      <c r="V8" s="28" t="s">
        <v>29</v>
      </c>
      <c r="W8" s="28" t="s">
        <v>30</v>
      </c>
      <c r="X8" s="28" t="s">
        <v>31</v>
      </c>
      <c r="Y8" s="28" t="s">
        <v>32</v>
      </c>
      <c r="Z8" s="28" t="s">
        <v>33</v>
      </c>
      <c r="AA8" s="30" t="s">
        <v>34</v>
      </c>
      <c r="AB8" s="31" t="s">
        <v>35</v>
      </c>
      <c r="AC8" s="31" t="s">
        <v>36</v>
      </c>
      <c r="AD8" s="31" t="s">
        <v>37</v>
      </c>
      <c r="AE8" s="31" t="s">
        <v>38</v>
      </c>
      <c r="AF8" s="31" t="s">
        <v>39</v>
      </c>
      <c r="AG8" s="31" t="s">
        <v>40</v>
      </c>
      <c r="AH8" s="31" t="s">
        <v>41</v>
      </c>
      <c r="AI8" s="31" t="s">
        <v>42</v>
      </c>
    </row>
    <row r="9" spans="1:35" ht="33.75" customHeight="1">
      <c r="A9" s="33" t="s">
        <v>43</v>
      </c>
      <c r="B9" s="33">
        <v>35</v>
      </c>
      <c r="C9" s="34">
        <f aca="true" ca="1" t="shared" si="0" ref="C9:C16">OFFSET(C9,10,0)</f>
        <v>1</v>
      </c>
      <c r="D9" s="35" t="s">
        <v>44</v>
      </c>
      <c r="E9" s="33" t="s">
        <v>45</v>
      </c>
      <c r="F9" s="33">
        <v>42</v>
      </c>
      <c r="G9" s="36" t="s">
        <v>46</v>
      </c>
      <c r="H9" s="37" t="s">
        <v>47</v>
      </c>
      <c r="I9" s="38"/>
      <c r="J9" s="38"/>
      <c r="K9" s="38"/>
      <c r="L9" s="39" t="s">
        <v>48</v>
      </c>
      <c r="M9" s="38"/>
      <c r="N9" s="38"/>
      <c r="O9" s="38"/>
      <c r="P9" s="38"/>
      <c r="Q9" s="39" t="s">
        <v>49</v>
      </c>
      <c r="R9" s="38"/>
      <c r="S9" s="38"/>
      <c r="T9" s="38"/>
      <c r="U9" s="38"/>
      <c r="V9" s="38"/>
      <c r="W9" s="39" t="s">
        <v>47</v>
      </c>
      <c r="X9" s="38"/>
      <c r="Y9" s="38"/>
      <c r="Z9" s="39" t="s">
        <v>47</v>
      </c>
      <c r="AA9" s="38"/>
      <c r="AB9" s="40"/>
      <c r="AC9" s="40"/>
      <c r="AD9" s="41"/>
      <c r="AE9" s="41"/>
      <c r="AF9" s="41"/>
      <c r="AG9" s="41"/>
      <c r="AH9" s="41"/>
      <c r="AI9" s="41"/>
    </row>
    <row r="10" spans="1:35" ht="33.75" customHeight="1">
      <c r="A10" s="33" t="s">
        <v>50</v>
      </c>
      <c r="B10" s="33">
        <v>44</v>
      </c>
      <c r="C10" s="34">
        <f ca="1" t="shared" si="0"/>
        <v>2</v>
      </c>
      <c r="D10" s="35" t="s">
        <v>51</v>
      </c>
      <c r="E10" s="33" t="s">
        <v>45</v>
      </c>
      <c r="F10" s="33">
        <v>44</v>
      </c>
      <c r="G10" s="36" t="s">
        <v>52</v>
      </c>
      <c r="H10" s="38"/>
      <c r="I10" s="39" t="s">
        <v>53</v>
      </c>
      <c r="J10" s="38"/>
      <c r="K10" s="38"/>
      <c r="L10" s="38"/>
      <c r="M10" s="39" t="s">
        <v>53</v>
      </c>
      <c r="N10" s="38"/>
      <c r="O10" s="38"/>
      <c r="P10" s="39" t="s">
        <v>54</v>
      </c>
      <c r="Q10" s="38"/>
      <c r="R10" s="39" t="s">
        <v>53</v>
      </c>
      <c r="S10" s="38"/>
      <c r="T10" s="38"/>
      <c r="U10" s="38"/>
      <c r="V10" s="38"/>
      <c r="W10" s="38"/>
      <c r="X10" s="39" t="s">
        <v>53</v>
      </c>
      <c r="Y10" s="38"/>
      <c r="Z10" s="38"/>
      <c r="AA10" s="38"/>
      <c r="AB10" s="40"/>
      <c r="AC10" s="41"/>
      <c r="AD10" s="40"/>
      <c r="AE10" s="41"/>
      <c r="AF10" s="41"/>
      <c r="AG10" s="41"/>
      <c r="AH10" s="41"/>
      <c r="AI10" s="41"/>
    </row>
    <row r="11" spans="1:35" ht="33.75" customHeight="1">
      <c r="A11" s="33" t="s">
        <v>43</v>
      </c>
      <c r="B11" s="33">
        <v>35</v>
      </c>
      <c r="C11" s="34">
        <f ca="1" t="shared" si="0"/>
        <v>3</v>
      </c>
      <c r="D11" s="35" t="s">
        <v>55</v>
      </c>
      <c r="E11" s="33" t="s">
        <v>45</v>
      </c>
      <c r="F11" s="33">
        <v>45</v>
      </c>
      <c r="G11" s="36" t="s">
        <v>56</v>
      </c>
      <c r="H11" s="38"/>
      <c r="I11" s="39" t="s">
        <v>47</v>
      </c>
      <c r="J11" s="38"/>
      <c r="K11" s="38"/>
      <c r="L11" s="38"/>
      <c r="M11" s="38"/>
      <c r="N11" s="38"/>
      <c r="O11" s="39" t="s">
        <v>57</v>
      </c>
      <c r="P11" s="38"/>
      <c r="Q11" s="38"/>
      <c r="R11" s="38"/>
      <c r="S11" s="39" t="s">
        <v>47</v>
      </c>
      <c r="T11" s="38"/>
      <c r="U11" s="38"/>
      <c r="V11" s="39" t="s">
        <v>47</v>
      </c>
      <c r="W11" s="38"/>
      <c r="X11" s="38"/>
      <c r="Y11" s="39" t="s">
        <v>53</v>
      </c>
      <c r="Z11" s="38"/>
      <c r="AA11" s="38"/>
      <c r="AB11" s="41"/>
      <c r="AC11" s="40"/>
      <c r="AD11" s="41"/>
      <c r="AE11" s="40"/>
      <c r="AF11" s="41"/>
      <c r="AG11" s="41"/>
      <c r="AH11" s="41"/>
      <c r="AI11" s="41"/>
    </row>
    <row r="12" spans="1:35" ht="33.75" customHeight="1">
      <c r="A12" s="33" t="s">
        <v>50</v>
      </c>
      <c r="B12" s="33">
        <v>53</v>
      </c>
      <c r="C12" s="34">
        <f ca="1" t="shared" si="0"/>
        <v>4</v>
      </c>
      <c r="D12" s="35" t="s">
        <v>58</v>
      </c>
      <c r="E12" s="33" t="s">
        <v>45</v>
      </c>
      <c r="F12" s="33">
        <v>46</v>
      </c>
      <c r="G12" s="36" t="s">
        <v>59</v>
      </c>
      <c r="H12" s="39" t="s">
        <v>47</v>
      </c>
      <c r="I12" s="38"/>
      <c r="J12" s="39" t="s">
        <v>60</v>
      </c>
      <c r="K12" s="38"/>
      <c r="L12" s="38"/>
      <c r="M12" s="38"/>
      <c r="N12" s="39" t="s">
        <v>47</v>
      </c>
      <c r="O12" s="38"/>
      <c r="P12" s="38"/>
      <c r="Q12" s="38"/>
      <c r="R12" s="39" t="s">
        <v>47</v>
      </c>
      <c r="S12" s="38"/>
      <c r="T12" s="38"/>
      <c r="U12" s="39" t="s">
        <v>57</v>
      </c>
      <c r="V12" s="38"/>
      <c r="W12" s="38"/>
      <c r="X12" s="38"/>
      <c r="Y12" s="38"/>
      <c r="Z12" s="38"/>
      <c r="AA12" s="38"/>
      <c r="AB12" s="41"/>
      <c r="AC12" s="41"/>
      <c r="AD12" s="41"/>
      <c r="AE12" s="40"/>
      <c r="AF12" s="40"/>
      <c r="AG12" s="41"/>
      <c r="AH12" s="41"/>
      <c r="AI12" s="41"/>
    </row>
    <row r="13" spans="1:35" ht="33.75" customHeight="1">
      <c r="A13" s="33" t="s">
        <v>43</v>
      </c>
      <c r="B13" s="33">
        <v>35</v>
      </c>
      <c r="C13" s="34">
        <f ca="1" t="shared" si="0"/>
        <v>5</v>
      </c>
      <c r="D13" s="35" t="s">
        <v>61</v>
      </c>
      <c r="E13" s="33" t="s">
        <v>45</v>
      </c>
      <c r="F13" s="33">
        <v>46</v>
      </c>
      <c r="G13" s="36" t="s">
        <v>62</v>
      </c>
      <c r="H13" s="38"/>
      <c r="I13" s="38"/>
      <c r="J13" s="39" t="s">
        <v>47</v>
      </c>
      <c r="K13" s="38"/>
      <c r="L13" s="39" t="s">
        <v>47</v>
      </c>
      <c r="M13" s="38"/>
      <c r="N13" s="38"/>
      <c r="O13" s="39" t="s">
        <v>47</v>
      </c>
      <c r="P13" s="38"/>
      <c r="Q13" s="38"/>
      <c r="R13" s="38"/>
      <c r="S13" s="38"/>
      <c r="T13" s="39" t="s">
        <v>47</v>
      </c>
      <c r="U13" s="38"/>
      <c r="V13" s="38"/>
      <c r="W13" s="38"/>
      <c r="X13" s="39" t="s">
        <v>47</v>
      </c>
      <c r="Y13" s="38"/>
      <c r="Z13" s="38"/>
      <c r="AA13" s="38"/>
      <c r="AB13" s="41"/>
      <c r="AC13" s="41"/>
      <c r="AD13" s="41"/>
      <c r="AE13" s="41"/>
      <c r="AF13" s="41"/>
      <c r="AG13" s="40"/>
      <c r="AH13" s="40"/>
      <c r="AI13" s="41"/>
    </row>
    <row r="14" spans="1:35" ht="33.75" customHeight="1">
      <c r="A14" s="33" t="s">
        <v>43</v>
      </c>
      <c r="B14" s="33">
        <v>35</v>
      </c>
      <c r="C14" s="34">
        <f ca="1" t="shared" si="0"/>
        <v>6</v>
      </c>
      <c r="D14" s="35" t="s">
        <v>63</v>
      </c>
      <c r="E14" s="33" t="s">
        <v>45</v>
      </c>
      <c r="F14" s="33">
        <v>50</v>
      </c>
      <c r="G14" s="36" t="s">
        <v>62</v>
      </c>
      <c r="H14" s="38"/>
      <c r="I14" s="38"/>
      <c r="J14" s="38"/>
      <c r="K14" s="39" t="s">
        <v>47</v>
      </c>
      <c r="L14" s="38"/>
      <c r="M14" s="39" t="s">
        <v>47</v>
      </c>
      <c r="N14" s="38"/>
      <c r="O14" s="38"/>
      <c r="P14" s="38"/>
      <c r="Q14" s="39" t="s">
        <v>53</v>
      </c>
      <c r="R14" s="38"/>
      <c r="S14" s="38"/>
      <c r="T14" s="38"/>
      <c r="U14" s="38"/>
      <c r="V14" s="38"/>
      <c r="W14" s="38"/>
      <c r="X14" s="38"/>
      <c r="Y14" s="39" t="s">
        <v>47</v>
      </c>
      <c r="Z14" s="38"/>
      <c r="AA14" s="39" t="s">
        <v>47</v>
      </c>
      <c r="AB14" s="41"/>
      <c r="AC14" s="41"/>
      <c r="AD14" s="41"/>
      <c r="AE14" s="41"/>
      <c r="AF14" s="40"/>
      <c r="AG14" s="40"/>
      <c r="AH14" s="41"/>
      <c r="AI14" s="41"/>
    </row>
    <row r="15" spans="1:35" s="44" customFormat="1" ht="33.75" customHeight="1">
      <c r="A15" s="33" t="s">
        <v>50</v>
      </c>
      <c r="B15" s="33">
        <v>85</v>
      </c>
      <c r="C15" s="34">
        <f ca="1" t="shared" si="0"/>
        <v>7</v>
      </c>
      <c r="D15" s="35" t="s">
        <v>64</v>
      </c>
      <c r="E15" s="33" t="s">
        <v>45</v>
      </c>
      <c r="F15" s="33">
        <v>49</v>
      </c>
      <c r="G15" s="36" t="s">
        <v>65</v>
      </c>
      <c r="H15" s="38"/>
      <c r="I15" s="38"/>
      <c r="J15" s="38"/>
      <c r="K15" s="38"/>
      <c r="L15" s="38"/>
      <c r="M15" s="38"/>
      <c r="N15" s="38"/>
      <c r="O15" s="38"/>
      <c r="P15" s="39" t="s">
        <v>47</v>
      </c>
      <c r="Q15" s="38"/>
      <c r="R15" s="38"/>
      <c r="S15" s="39" t="s">
        <v>57</v>
      </c>
      <c r="T15" s="38"/>
      <c r="U15" s="39" t="s">
        <v>47</v>
      </c>
      <c r="V15" s="38"/>
      <c r="W15" s="39" t="s">
        <v>47</v>
      </c>
      <c r="X15" s="38"/>
      <c r="Y15" s="38"/>
      <c r="Z15" s="38"/>
      <c r="AA15" s="39" t="s">
        <v>53</v>
      </c>
      <c r="AB15" s="42"/>
      <c r="AC15" s="42"/>
      <c r="AD15" s="42"/>
      <c r="AE15" s="42"/>
      <c r="AF15" s="42"/>
      <c r="AG15" s="42"/>
      <c r="AH15" s="43"/>
      <c r="AI15" s="43"/>
    </row>
    <row r="16" spans="1:35" ht="33.75" customHeight="1">
      <c r="A16" s="33" t="s">
        <v>50</v>
      </c>
      <c r="B16" s="33">
        <v>85</v>
      </c>
      <c r="C16" s="34">
        <f ca="1" t="shared" si="0"/>
        <v>8</v>
      </c>
      <c r="D16" s="35" t="s">
        <v>66</v>
      </c>
      <c r="E16" s="33" t="s">
        <v>45</v>
      </c>
      <c r="F16" s="33">
        <v>50</v>
      </c>
      <c r="G16" s="36" t="s">
        <v>67</v>
      </c>
      <c r="H16" s="38"/>
      <c r="I16" s="38"/>
      <c r="J16" s="38"/>
      <c r="K16" s="39" t="s">
        <v>48</v>
      </c>
      <c r="L16" s="38"/>
      <c r="M16" s="38"/>
      <c r="N16" s="39" t="s">
        <v>57</v>
      </c>
      <c r="O16" s="38"/>
      <c r="P16" s="38"/>
      <c r="Q16" s="38"/>
      <c r="R16" s="38"/>
      <c r="S16" s="38"/>
      <c r="T16" s="39" t="s">
        <v>57</v>
      </c>
      <c r="U16" s="38"/>
      <c r="V16" s="39" t="s">
        <v>68</v>
      </c>
      <c r="W16" s="38"/>
      <c r="X16" s="38"/>
      <c r="Y16" s="38"/>
      <c r="Z16" s="39" t="s">
        <v>53</v>
      </c>
      <c r="AA16" s="38"/>
      <c r="AB16" s="41"/>
      <c r="AC16" s="41"/>
      <c r="AD16" s="40"/>
      <c r="AE16" s="41"/>
      <c r="AF16" s="41"/>
      <c r="AG16" s="41"/>
      <c r="AH16" s="41"/>
      <c r="AI16" s="40"/>
    </row>
    <row r="17" spans="4:27" ht="18.75" customHeight="1" thickBot="1">
      <c r="D17" s="46"/>
      <c r="E17" s="46"/>
      <c r="F17" s="46"/>
      <c r="G17" s="46"/>
      <c r="H17" s="47"/>
      <c r="I17" s="47"/>
      <c r="J17" s="47"/>
      <c r="K17" s="47"/>
      <c r="L17" s="47"/>
      <c r="M17" s="48" t="s">
        <v>69</v>
      </c>
      <c r="N17" s="48"/>
      <c r="O17" s="49"/>
      <c r="P17" s="49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22.5" customHeight="1" thickBot="1">
      <c r="A18" s="22" t="s">
        <v>8</v>
      </c>
      <c r="B18" s="22" t="s">
        <v>9</v>
      </c>
      <c r="C18" s="23" t="s">
        <v>10</v>
      </c>
      <c r="D18" s="24" t="s">
        <v>11</v>
      </c>
      <c r="E18" s="24" t="s">
        <v>12</v>
      </c>
      <c r="F18" s="50" t="s">
        <v>70</v>
      </c>
      <c r="G18" s="51" t="s">
        <v>14</v>
      </c>
      <c r="H18" s="52" t="s">
        <v>71</v>
      </c>
      <c r="I18" s="53" t="s">
        <v>72</v>
      </c>
      <c r="J18" s="53" t="s">
        <v>73</v>
      </c>
      <c r="K18" s="53" t="s">
        <v>74</v>
      </c>
      <c r="L18" s="54" t="s">
        <v>75</v>
      </c>
      <c r="M18" s="52" t="s">
        <v>76</v>
      </c>
      <c r="N18" s="55" t="s">
        <v>77</v>
      </c>
      <c r="O18" s="56" t="s">
        <v>78</v>
      </c>
      <c r="P18" s="57"/>
      <c r="Q18" s="58" t="s">
        <v>79</v>
      </c>
      <c r="R18" s="59" t="s">
        <v>80</v>
      </c>
      <c r="S18" s="60"/>
      <c r="T18" s="47"/>
      <c r="U18" s="61" t="s">
        <v>81</v>
      </c>
      <c r="V18" s="61"/>
      <c r="W18" s="61"/>
      <c r="X18" s="61"/>
      <c r="Y18" s="47"/>
      <c r="Z18" s="47"/>
      <c r="AA18" s="47"/>
    </row>
    <row r="19" spans="1:27" ht="18" customHeight="1">
      <c r="A19" s="33" t="str">
        <f aca="true" ca="1" t="shared" si="1" ref="A19:B26">OFFSET(A19,-10,0)</f>
        <v>BRE</v>
      </c>
      <c r="B19" s="33">
        <f ca="1" t="shared" si="1"/>
        <v>35</v>
      </c>
      <c r="C19" s="22">
        <v>1</v>
      </c>
      <c r="D19" s="62" t="str">
        <f aca="true" ca="1" t="shared" si="2" ref="D19:E26">OFFSET(D19,-10,0)</f>
        <v>VERHOYE Louis</v>
      </c>
      <c r="E19" s="33" t="str">
        <f ca="1" t="shared" si="2"/>
        <v>M</v>
      </c>
      <c r="F19" s="33">
        <v>0</v>
      </c>
      <c r="G19" s="33" t="str">
        <f aca="true" ca="1" t="shared" si="3" ref="G19:G26">OFFSET(G19,-10,0)</f>
        <v>ALLIANCE JUDO RENNES</v>
      </c>
      <c r="H19" s="63">
        <v>0</v>
      </c>
      <c r="I19" s="64">
        <v>10</v>
      </c>
      <c r="J19" s="64">
        <v>0</v>
      </c>
      <c r="K19" s="64">
        <v>0</v>
      </c>
      <c r="L19" s="65">
        <v>0</v>
      </c>
      <c r="M19" s="66"/>
      <c r="N19" s="67"/>
      <c r="O19" s="68">
        <f aca="true" t="shared" si="4" ref="O19:O26">SUM(H19:N19)</f>
        <v>10</v>
      </c>
      <c r="P19" s="69"/>
      <c r="Q19" s="70"/>
      <c r="R19" s="71">
        <f aca="true" ca="1" t="shared" si="5" ref="R19:R26">SUM(OFFSET(R19,0,-12),OFFSET(R19,0,-3))</f>
        <v>10</v>
      </c>
      <c r="S19" s="60"/>
      <c r="T19" s="47"/>
      <c r="U19" s="72" t="s">
        <v>35</v>
      </c>
      <c r="V19" s="72" t="s">
        <v>36</v>
      </c>
      <c r="W19" s="72" t="s">
        <v>37</v>
      </c>
      <c r="X19" s="72" t="s">
        <v>38</v>
      </c>
      <c r="Y19" s="73"/>
      <c r="Z19" s="47"/>
      <c r="AA19" s="47"/>
    </row>
    <row r="20" spans="1:27" ht="18" customHeight="1">
      <c r="A20" s="33" t="str">
        <f ca="1" t="shared" si="1"/>
        <v>PDL</v>
      </c>
      <c r="B20" s="33">
        <f ca="1" t="shared" si="1"/>
        <v>44</v>
      </c>
      <c r="C20" s="22">
        <v>2</v>
      </c>
      <c r="D20" s="62" t="str">
        <f ca="1" t="shared" si="2"/>
        <v>FONDIN Guillem</v>
      </c>
      <c r="E20" s="33" t="str">
        <f ca="1" t="shared" si="2"/>
        <v>M</v>
      </c>
      <c r="F20" s="33">
        <v>37</v>
      </c>
      <c r="G20" s="33" t="str">
        <f ca="1" t="shared" si="3"/>
        <v>ASB REZE</v>
      </c>
      <c r="H20" s="63">
        <v>10</v>
      </c>
      <c r="I20" s="64">
        <v>10</v>
      </c>
      <c r="J20" s="64">
        <v>10</v>
      </c>
      <c r="K20" s="64">
        <v>10</v>
      </c>
      <c r="L20" s="65">
        <v>10</v>
      </c>
      <c r="M20" s="63"/>
      <c r="N20" s="74"/>
      <c r="O20" s="68">
        <f t="shared" si="4"/>
        <v>50</v>
      </c>
      <c r="P20" s="69"/>
      <c r="Q20" s="70"/>
      <c r="R20" s="71">
        <f ca="1" t="shared" si="5"/>
        <v>87</v>
      </c>
      <c r="S20" s="60"/>
      <c r="T20" s="47"/>
      <c r="U20" s="72" t="s">
        <v>39</v>
      </c>
      <c r="V20" s="72" t="s">
        <v>40</v>
      </c>
      <c r="W20" s="72" t="s">
        <v>41</v>
      </c>
      <c r="X20" s="72" t="s">
        <v>42</v>
      </c>
      <c r="Y20" s="75"/>
      <c r="Z20" s="76"/>
      <c r="AA20" s="47"/>
    </row>
    <row r="21" spans="1:27" ht="18" customHeight="1">
      <c r="A21" s="33" t="str">
        <f ca="1" t="shared" si="1"/>
        <v>BRE</v>
      </c>
      <c r="B21" s="33">
        <f ca="1" t="shared" si="1"/>
        <v>35</v>
      </c>
      <c r="C21" s="22">
        <v>3</v>
      </c>
      <c r="D21" s="62" t="str">
        <f ca="1" t="shared" si="2"/>
        <v>ASSAM Nicolas</v>
      </c>
      <c r="E21" s="33" t="str">
        <f ca="1" t="shared" si="2"/>
        <v>M</v>
      </c>
      <c r="F21" s="33">
        <v>0</v>
      </c>
      <c r="G21" s="33" t="str">
        <f ca="1" t="shared" si="3"/>
        <v>KAWATOKAN JC PORTES D ILLE</v>
      </c>
      <c r="H21" s="63">
        <v>0</v>
      </c>
      <c r="I21" s="64">
        <v>10</v>
      </c>
      <c r="J21" s="64">
        <v>0</v>
      </c>
      <c r="K21" s="64">
        <v>0</v>
      </c>
      <c r="L21" s="65">
        <v>10</v>
      </c>
      <c r="M21" s="63"/>
      <c r="N21" s="74"/>
      <c r="O21" s="68">
        <f t="shared" si="4"/>
        <v>20</v>
      </c>
      <c r="P21" s="69"/>
      <c r="Q21" s="70"/>
      <c r="R21" s="71">
        <f ca="1" t="shared" si="5"/>
        <v>20</v>
      </c>
      <c r="S21" s="60"/>
      <c r="T21" s="47"/>
      <c r="U21" s="47"/>
      <c r="V21" s="47"/>
      <c r="W21" s="77"/>
      <c r="X21" s="77"/>
      <c r="Y21" s="78"/>
      <c r="Z21" s="76"/>
      <c r="AA21" s="47"/>
    </row>
    <row r="22" spans="1:27" ht="18" customHeight="1">
      <c r="A22" s="33" t="str">
        <f ca="1" t="shared" si="1"/>
        <v>PDL</v>
      </c>
      <c r="B22" s="33">
        <f ca="1" t="shared" si="1"/>
        <v>53</v>
      </c>
      <c r="C22" s="22">
        <v>4</v>
      </c>
      <c r="D22" s="62" t="str">
        <f ca="1" t="shared" si="2"/>
        <v>HARNOIS Valentin</v>
      </c>
      <c r="E22" s="33" t="str">
        <f ca="1" t="shared" si="2"/>
        <v>M</v>
      </c>
      <c r="F22" s="33">
        <v>0</v>
      </c>
      <c r="G22" s="33" t="str">
        <f ca="1" t="shared" si="3"/>
        <v>E.S. DE BONCHAMP JUDO</v>
      </c>
      <c r="H22" s="63">
        <v>0</v>
      </c>
      <c r="I22" s="64">
        <v>0</v>
      </c>
      <c r="J22" s="64">
        <v>0</v>
      </c>
      <c r="K22" s="64">
        <v>0</v>
      </c>
      <c r="L22" s="65">
        <v>10</v>
      </c>
      <c r="M22" s="63"/>
      <c r="N22" s="74"/>
      <c r="O22" s="68">
        <f t="shared" si="4"/>
        <v>10</v>
      </c>
      <c r="P22" s="69"/>
      <c r="Q22" s="70"/>
      <c r="R22" s="71">
        <f ca="1" t="shared" si="5"/>
        <v>10</v>
      </c>
      <c r="S22" s="60"/>
      <c r="T22" s="47"/>
      <c r="U22" s="47"/>
      <c r="V22" s="78"/>
      <c r="W22" s="78"/>
      <c r="X22" s="78"/>
      <c r="Y22" s="78"/>
      <c r="Z22" s="76"/>
      <c r="AA22" s="47"/>
    </row>
    <row r="23" spans="1:27" ht="18" customHeight="1" thickBot="1">
      <c r="A23" s="33" t="str">
        <f ca="1" t="shared" si="1"/>
        <v>BRE</v>
      </c>
      <c r="B23" s="33">
        <f ca="1" t="shared" si="1"/>
        <v>35</v>
      </c>
      <c r="C23" s="22">
        <v>5</v>
      </c>
      <c r="D23" s="62" t="str">
        <f ca="1" t="shared" si="2"/>
        <v>PIERA Theo</v>
      </c>
      <c r="E23" s="33" t="str">
        <f ca="1" t="shared" si="2"/>
        <v>M</v>
      </c>
      <c r="F23" s="33">
        <v>10</v>
      </c>
      <c r="G23" s="33" t="str">
        <f ca="1" t="shared" si="3"/>
        <v>JUDO CLUB DU PAYS GALLO</v>
      </c>
      <c r="H23" s="63">
        <v>0</v>
      </c>
      <c r="I23" s="64">
        <v>0</v>
      </c>
      <c r="J23" s="64">
        <v>0</v>
      </c>
      <c r="K23" s="64">
        <v>0</v>
      </c>
      <c r="L23" s="65">
        <v>0</v>
      </c>
      <c r="M23" s="63"/>
      <c r="N23" s="74"/>
      <c r="O23" s="68">
        <f t="shared" si="4"/>
        <v>0</v>
      </c>
      <c r="P23" s="69"/>
      <c r="Q23" s="70"/>
      <c r="R23" s="71">
        <f ca="1" t="shared" si="5"/>
        <v>10</v>
      </c>
      <c r="S23" s="60"/>
      <c r="T23" s="47"/>
      <c r="U23" s="47"/>
      <c r="V23" s="47"/>
      <c r="W23" s="79" t="s">
        <v>82</v>
      </c>
      <c r="X23" s="79"/>
      <c r="Y23" s="47"/>
      <c r="Z23" s="47"/>
      <c r="AA23" s="47"/>
    </row>
    <row r="24" spans="1:27" ht="18" customHeight="1" thickBot="1">
      <c r="A24" s="33" t="str">
        <f ca="1" t="shared" si="1"/>
        <v>BRE</v>
      </c>
      <c r="B24" s="33">
        <f ca="1" t="shared" si="1"/>
        <v>35</v>
      </c>
      <c r="C24" s="22">
        <v>6</v>
      </c>
      <c r="D24" s="62" t="str">
        <f ca="1" t="shared" si="2"/>
        <v>DANION Brice</v>
      </c>
      <c r="E24" s="33" t="str">
        <f ca="1" t="shared" si="2"/>
        <v>M</v>
      </c>
      <c r="F24" s="33">
        <v>10</v>
      </c>
      <c r="G24" s="33" t="str">
        <f ca="1" t="shared" si="3"/>
        <v>JUDO CLUB DU PAYS GALLO</v>
      </c>
      <c r="H24" s="63">
        <v>0</v>
      </c>
      <c r="I24" s="64">
        <v>0</v>
      </c>
      <c r="J24" s="64">
        <v>10</v>
      </c>
      <c r="K24" s="64">
        <v>0</v>
      </c>
      <c r="L24" s="65">
        <v>0</v>
      </c>
      <c r="M24" s="63"/>
      <c r="N24" s="74"/>
      <c r="O24" s="68">
        <f t="shared" si="4"/>
        <v>10</v>
      </c>
      <c r="P24" s="69"/>
      <c r="Q24" s="70"/>
      <c r="R24" s="71">
        <f ca="1" t="shared" si="5"/>
        <v>20</v>
      </c>
      <c r="S24" s="60"/>
      <c r="T24" s="47"/>
      <c r="U24" s="47"/>
      <c r="V24" s="47"/>
      <c r="W24" s="80" t="s">
        <v>83</v>
      </c>
      <c r="X24" s="81" t="s">
        <v>84</v>
      </c>
      <c r="Y24" s="47"/>
      <c r="Z24" s="47"/>
      <c r="AA24" s="47"/>
    </row>
    <row r="25" spans="1:27" ht="18" customHeight="1">
      <c r="A25" s="33" t="str">
        <f ca="1" t="shared" si="1"/>
        <v>PDL</v>
      </c>
      <c r="B25" s="33">
        <f ca="1" t="shared" si="1"/>
        <v>85</v>
      </c>
      <c r="C25" s="22">
        <v>7</v>
      </c>
      <c r="D25" s="62" t="str">
        <f ca="1" t="shared" si="2"/>
        <v>SIMON Samy</v>
      </c>
      <c r="E25" s="33" t="str">
        <f ca="1" t="shared" si="2"/>
        <v>M</v>
      </c>
      <c r="F25" s="33">
        <v>10</v>
      </c>
      <c r="G25" s="33" t="str">
        <f ca="1" t="shared" si="3"/>
        <v>DOJO BREM/ST HILAIRE</v>
      </c>
      <c r="H25" s="63">
        <v>0</v>
      </c>
      <c r="I25" s="64">
        <v>10</v>
      </c>
      <c r="J25" s="64">
        <v>0</v>
      </c>
      <c r="K25" s="64">
        <v>0</v>
      </c>
      <c r="L25" s="65">
        <v>10</v>
      </c>
      <c r="M25" s="82"/>
      <c r="N25" s="83"/>
      <c r="O25" s="68">
        <f t="shared" si="4"/>
        <v>20</v>
      </c>
      <c r="P25" s="69"/>
      <c r="Q25" s="70"/>
      <c r="R25" s="71">
        <f ca="1" t="shared" si="5"/>
        <v>30</v>
      </c>
      <c r="S25" s="60"/>
      <c r="T25" s="47"/>
      <c r="U25" s="47"/>
      <c r="V25" s="47"/>
      <c r="W25" s="84">
        <v>7</v>
      </c>
      <c r="X25" s="85">
        <v>10</v>
      </c>
      <c r="Y25" s="47"/>
      <c r="Z25" s="47"/>
      <c r="AA25" s="47"/>
    </row>
    <row r="26" spans="1:27" ht="18" customHeight="1" thickBot="1">
      <c r="A26" s="33" t="str">
        <f ca="1" t="shared" si="1"/>
        <v>PDL</v>
      </c>
      <c r="B26" s="33">
        <f ca="1" t="shared" si="1"/>
        <v>85</v>
      </c>
      <c r="C26" s="22">
        <v>8</v>
      </c>
      <c r="D26" s="62" t="str">
        <f ca="1" t="shared" si="2"/>
        <v>CHAILLOU Alexandre</v>
      </c>
      <c r="E26" s="33" t="str">
        <f ca="1" t="shared" si="2"/>
        <v>M</v>
      </c>
      <c r="F26" s="33">
        <v>30</v>
      </c>
      <c r="G26" s="33" t="str">
        <f ca="1" t="shared" si="3"/>
        <v>AIZENAY JUDO CLUB</v>
      </c>
      <c r="H26" s="86">
        <v>10</v>
      </c>
      <c r="I26" s="87">
        <v>10</v>
      </c>
      <c r="J26" s="87">
        <v>10</v>
      </c>
      <c r="K26" s="87">
        <v>7</v>
      </c>
      <c r="L26" s="88">
        <v>10</v>
      </c>
      <c r="M26" s="86"/>
      <c r="N26" s="89"/>
      <c r="O26" s="90">
        <f t="shared" si="4"/>
        <v>47</v>
      </c>
      <c r="P26" s="91"/>
      <c r="Q26" s="70"/>
      <c r="R26" s="71">
        <f ca="1" t="shared" si="5"/>
        <v>77</v>
      </c>
      <c r="S26" s="60"/>
      <c r="T26" s="47"/>
      <c r="U26" s="47"/>
      <c r="V26" s="47"/>
      <c r="W26" s="92"/>
      <c r="X26" s="93"/>
      <c r="Y26" s="47"/>
      <c r="Z26" s="47"/>
      <c r="AA26" s="47"/>
    </row>
    <row r="27" ht="11.25">
      <c r="N27" s="32" t="s">
        <v>85</v>
      </c>
    </row>
    <row r="28" spans="3:35" ht="11.25" hidden="1">
      <c r="C28" s="45">
        <f>COUNT(H19:N26)/2</f>
        <v>20</v>
      </c>
      <c r="G28" s="94" t="s">
        <v>86</v>
      </c>
      <c r="H28" s="95">
        <v>1</v>
      </c>
      <c r="I28" s="95">
        <v>2</v>
      </c>
      <c r="J28" s="95">
        <v>3</v>
      </c>
      <c r="K28" s="95">
        <v>4</v>
      </c>
      <c r="L28" s="95">
        <v>5</v>
      </c>
      <c r="M28" s="95">
        <v>6</v>
      </c>
      <c r="N28" s="95">
        <v>7</v>
      </c>
      <c r="O28" s="95">
        <v>8</v>
      </c>
      <c r="P28" s="95">
        <v>9</v>
      </c>
      <c r="Q28" s="95">
        <v>10</v>
      </c>
      <c r="R28" s="95">
        <v>11</v>
      </c>
      <c r="S28" s="95">
        <v>12</v>
      </c>
      <c r="T28" s="95">
        <v>13</v>
      </c>
      <c r="U28" s="95">
        <v>14</v>
      </c>
      <c r="V28" s="95">
        <v>15</v>
      </c>
      <c r="W28" s="95">
        <v>16</v>
      </c>
      <c r="X28" s="95">
        <v>17</v>
      </c>
      <c r="Y28" s="95">
        <v>18</v>
      </c>
      <c r="Z28" s="95">
        <v>19</v>
      </c>
      <c r="AA28" s="95">
        <v>20</v>
      </c>
      <c r="AB28" s="96"/>
      <c r="AC28" s="96"/>
      <c r="AD28" s="96"/>
      <c r="AE28" s="96"/>
      <c r="AF28" s="96"/>
      <c r="AG28" s="96"/>
      <c r="AH28" s="96"/>
      <c r="AI28" s="96"/>
    </row>
    <row r="29" spans="7:35" ht="11.25" hidden="1">
      <c r="G29" s="94" t="s">
        <v>87</v>
      </c>
      <c r="H29" s="95">
        <v>1</v>
      </c>
      <c r="I29" s="95">
        <v>1</v>
      </c>
      <c r="J29" s="95">
        <v>2</v>
      </c>
      <c r="K29" s="95">
        <v>1</v>
      </c>
      <c r="L29" s="95">
        <v>2</v>
      </c>
      <c r="M29" s="95">
        <v>2</v>
      </c>
      <c r="N29" s="95">
        <v>3</v>
      </c>
      <c r="O29" s="95">
        <v>2</v>
      </c>
      <c r="P29" s="95">
        <v>3</v>
      </c>
      <c r="Q29" s="95">
        <v>3</v>
      </c>
      <c r="R29" s="95">
        <v>4</v>
      </c>
      <c r="S29" s="95">
        <v>3</v>
      </c>
      <c r="T29" s="95">
        <v>4</v>
      </c>
      <c r="U29" s="95">
        <v>5</v>
      </c>
      <c r="V29" s="95">
        <v>4</v>
      </c>
      <c r="W29" s="95">
        <v>4</v>
      </c>
      <c r="X29" s="95">
        <v>5</v>
      </c>
      <c r="Y29" s="95">
        <v>5</v>
      </c>
      <c r="Z29" s="95">
        <v>5</v>
      </c>
      <c r="AA29" s="95">
        <v>5</v>
      </c>
      <c r="AB29" s="96"/>
      <c r="AC29" s="96"/>
      <c r="AD29" s="96"/>
      <c r="AE29" s="96"/>
      <c r="AF29" s="96"/>
      <c r="AG29" s="96"/>
      <c r="AH29" s="96"/>
      <c r="AI29" s="96"/>
    </row>
    <row r="30" spans="7:35" ht="11.25" hidden="1">
      <c r="G30" s="94" t="s">
        <v>88</v>
      </c>
      <c r="H30" s="95">
        <v>1</v>
      </c>
      <c r="I30" s="95">
        <v>1</v>
      </c>
      <c r="J30" s="95">
        <v>1</v>
      </c>
      <c r="K30" s="95">
        <v>1</v>
      </c>
      <c r="L30" s="95">
        <v>2</v>
      </c>
      <c r="M30" s="95">
        <v>2</v>
      </c>
      <c r="N30" s="95">
        <v>2</v>
      </c>
      <c r="O30" s="95">
        <v>3</v>
      </c>
      <c r="P30" s="95">
        <v>1</v>
      </c>
      <c r="Q30" s="95">
        <v>3</v>
      </c>
      <c r="R30" s="95">
        <v>4</v>
      </c>
      <c r="S30" s="95">
        <v>2</v>
      </c>
      <c r="T30" s="95">
        <v>3</v>
      </c>
      <c r="U30" s="95">
        <v>3</v>
      </c>
      <c r="V30" s="95">
        <v>4</v>
      </c>
      <c r="W30" s="95">
        <v>4</v>
      </c>
      <c r="X30" s="95">
        <v>5</v>
      </c>
      <c r="Y30" s="95">
        <v>4</v>
      </c>
      <c r="Z30" s="95">
        <v>5</v>
      </c>
      <c r="AA30" s="95">
        <v>5</v>
      </c>
      <c r="AB30" s="96"/>
      <c r="AC30" s="96"/>
      <c r="AD30" s="96"/>
      <c r="AE30" s="96"/>
      <c r="AF30" s="96"/>
      <c r="AG30" s="96"/>
      <c r="AH30" s="96"/>
      <c r="AI30" s="96"/>
    </row>
  </sheetData>
  <sheetProtection formatCells="0" formatColumns="0" selectLockedCells="1"/>
  <mergeCells count="29">
    <mergeCell ref="O25:P25"/>
    <mergeCell ref="O26:P26"/>
    <mergeCell ref="O21:P21"/>
    <mergeCell ref="O22:P22"/>
    <mergeCell ref="O23:P23"/>
    <mergeCell ref="O24:P24"/>
    <mergeCell ref="R18:S18"/>
    <mergeCell ref="R19:S19"/>
    <mergeCell ref="R20:S20"/>
    <mergeCell ref="M17:N17"/>
    <mergeCell ref="O18:P18"/>
    <mergeCell ref="O19:P19"/>
    <mergeCell ref="O20:P20"/>
    <mergeCell ref="G4:G6"/>
    <mergeCell ref="P1:R1"/>
    <mergeCell ref="K2:N2"/>
    <mergeCell ref="P2:P3"/>
    <mergeCell ref="Q2:Q3"/>
    <mergeCell ref="R2:R3"/>
    <mergeCell ref="U18:X18"/>
    <mergeCell ref="W23:X23"/>
    <mergeCell ref="W25:W26"/>
    <mergeCell ref="X25:X26"/>
    <mergeCell ref="R21:S21"/>
    <mergeCell ref="R26:S26"/>
    <mergeCell ref="R22:S22"/>
    <mergeCell ref="R23:S23"/>
    <mergeCell ref="R24:S24"/>
    <mergeCell ref="R25:S25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AI30"/>
  <sheetViews>
    <sheetView zoomScale="81" zoomScaleNormal="81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G23" sqref="G23"/>
    </sheetView>
  </sheetViews>
  <sheetFormatPr defaultColWidth="11.421875" defaultRowHeight="12.75"/>
  <cols>
    <col min="1" max="1" width="6.140625" style="32" customWidth="1"/>
    <col min="2" max="2" width="5.140625" style="32" customWidth="1"/>
    <col min="3" max="3" width="4.57421875" style="45" bestFit="1" customWidth="1"/>
    <col min="4" max="4" width="22.57421875" style="32" customWidth="1"/>
    <col min="5" max="5" width="3.140625" style="32" customWidth="1"/>
    <col min="6" max="6" width="7.7109375" style="32" customWidth="1"/>
    <col min="7" max="7" width="22.00390625" style="32" customWidth="1"/>
    <col min="8" max="12" width="4.7109375" style="32" customWidth="1"/>
    <col min="13" max="14" width="5.28125" style="32" customWidth="1"/>
    <col min="15" max="27" width="4.7109375" style="32" customWidth="1"/>
    <col min="28" max="31" width="4.7109375" style="47" hidden="1" customWidth="1"/>
    <col min="32" max="32" width="4.7109375" style="47" customWidth="1"/>
    <col min="33" max="35" width="4.7109375" style="47" hidden="1" customWidth="1"/>
    <col min="36" max="16384" width="11.421875" style="32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  <c r="W1" s="5"/>
      <c r="AB1" s="6"/>
      <c r="AC1" s="6"/>
      <c r="AD1" s="6"/>
      <c r="AE1" s="6"/>
      <c r="AF1" s="6"/>
      <c r="AG1" s="6"/>
      <c r="AH1" s="6"/>
      <c r="AI1" s="6"/>
    </row>
    <row r="2" spans="3:35" s="1" customFormat="1" ht="16.5" customHeight="1" thickBot="1">
      <c r="C2" s="7"/>
      <c r="D2" s="3"/>
      <c r="E2" s="3"/>
      <c r="F2" s="8" t="s">
        <v>1</v>
      </c>
      <c r="G2" s="9" t="s">
        <v>258</v>
      </c>
      <c r="H2" s="3">
        <v>2</v>
      </c>
      <c r="I2" s="3"/>
      <c r="J2" s="10" t="s">
        <v>3</v>
      </c>
      <c r="K2" s="11">
        <f ca="1">TODAY()</f>
        <v>41715</v>
      </c>
      <c r="L2" s="11"/>
      <c r="M2" s="11"/>
      <c r="N2" s="11"/>
      <c r="O2" s="3"/>
      <c r="P2" s="12" t="s">
        <v>243</v>
      </c>
      <c r="Q2" s="12"/>
      <c r="R2" s="13"/>
      <c r="S2" s="3"/>
      <c r="AB2" s="6"/>
      <c r="AC2" s="6"/>
      <c r="AD2" s="6"/>
      <c r="AE2" s="6"/>
      <c r="AF2" s="6"/>
      <c r="AG2" s="6"/>
      <c r="AH2" s="6"/>
      <c r="AI2" s="6"/>
    </row>
    <row r="3" spans="3:35" s="1" customFormat="1" ht="13.5" customHeight="1" thickBot="1"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4"/>
      <c r="Q3" s="14"/>
      <c r="R3" s="15"/>
      <c r="S3" s="3"/>
      <c r="AB3" s="6"/>
      <c r="AC3" s="6"/>
      <c r="AD3" s="6"/>
      <c r="AE3" s="6"/>
      <c r="AF3" s="6"/>
      <c r="AG3" s="6"/>
      <c r="AH3" s="6"/>
      <c r="AI3" s="6"/>
    </row>
    <row r="4" spans="3:35" s="1" customFormat="1" ht="12.75">
      <c r="C4" s="7"/>
      <c r="D4" s="3"/>
      <c r="E4" s="3"/>
      <c r="F4" s="3"/>
      <c r="G4" s="1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B4" s="6"/>
      <c r="AC4" s="6"/>
      <c r="AD4" s="6"/>
      <c r="AE4" s="6"/>
      <c r="AF4" s="6"/>
      <c r="AG4" s="6"/>
      <c r="AH4" s="6"/>
      <c r="AI4" s="6"/>
    </row>
    <row r="5" spans="3:35" s="1" customFormat="1" ht="12.75">
      <c r="C5" s="7"/>
      <c r="D5" s="3"/>
      <c r="E5" s="3"/>
      <c r="F5" s="17" t="s">
        <v>6</v>
      </c>
      <c r="G5" s="18"/>
      <c r="H5" s="3"/>
      <c r="I5" s="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B5" s="6"/>
      <c r="AC5" s="6"/>
      <c r="AD5" s="6"/>
      <c r="AE5" s="6"/>
      <c r="AF5" s="6"/>
      <c r="AG5" s="6"/>
      <c r="AH5" s="6"/>
      <c r="AI5" s="6"/>
    </row>
    <row r="6" spans="3:35" s="1" customFormat="1" ht="12.75">
      <c r="C6" s="7"/>
      <c r="D6" s="3"/>
      <c r="E6" s="3"/>
      <c r="F6" s="3"/>
      <c r="G6" s="19"/>
      <c r="H6" s="3"/>
      <c r="I6" s="3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B6" s="6"/>
      <c r="AC6" s="6"/>
      <c r="AD6" s="6"/>
      <c r="AE6" s="6"/>
      <c r="AF6" s="6"/>
      <c r="AG6" s="6"/>
      <c r="AH6" s="6"/>
      <c r="AI6" s="6"/>
    </row>
    <row r="7" spans="3:35" s="1" customFormat="1" ht="13.5" thickBot="1">
      <c r="C7" s="7"/>
      <c r="D7" s="3"/>
      <c r="E7" s="3"/>
      <c r="F7" s="20"/>
      <c r="G7" s="10"/>
      <c r="H7" s="10"/>
      <c r="I7" s="10"/>
      <c r="J7" s="10"/>
      <c r="K7" s="3"/>
      <c r="L7" s="3"/>
      <c r="M7" s="3"/>
      <c r="N7" s="3"/>
      <c r="O7" s="3"/>
      <c r="P7" s="3"/>
      <c r="Q7" s="3"/>
      <c r="R7" s="3"/>
      <c r="S7" s="3"/>
      <c r="T7" s="21"/>
      <c r="U7" s="3"/>
      <c r="V7" s="5"/>
      <c r="W7" s="5"/>
      <c r="AB7" s="6"/>
      <c r="AC7" s="6"/>
      <c r="AD7" s="6"/>
      <c r="AE7" s="6"/>
      <c r="AF7" s="6"/>
      <c r="AG7" s="6"/>
      <c r="AH7" s="6"/>
      <c r="AI7" s="6"/>
    </row>
    <row r="8" spans="1:35" ht="18" customHeight="1">
      <c r="A8" s="22" t="s">
        <v>8</v>
      </c>
      <c r="B8" s="22" t="s">
        <v>9</v>
      </c>
      <c r="C8" s="23" t="s">
        <v>10</v>
      </c>
      <c r="D8" s="24" t="s">
        <v>11</v>
      </c>
      <c r="E8" s="24" t="s">
        <v>12</v>
      </c>
      <c r="F8" s="23" t="s">
        <v>13</v>
      </c>
      <c r="G8" s="25" t="s">
        <v>14</v>
      </c>
      <c r="H8" s="26" t="s">
        <v>15</v>
      </c>
      <c r="I8" s="27" t="s">
        <v>16</v>
      </c>
      <c r="J8" s="28" t="s">
        <v>17</v>
      </c>
      <c r="K8" s="28" t="s">
        <v>18</v>
      </c>
      <c r="L8" s="28" t="s">
        <v>19</v>
      </c>
      <c r="M8" s="28" t="s">
        <v>20</v>
      </c>
      <c r="N8" s="29" t="s">
        <v>21</v>
      </c>
      <c r="O8" s="28" t="s">
        <v>22</v>
      </c>
      <c r="P8" s="28" t="s">
        <v>23</v>
      </c>
      <c r="Q8" s="28" t="s">
        <v>24</v>
      </c>
      <c r="R8" s="28" t="s">
        <v>25</v>
      </c>
      <c r="S8" s="142" t="s">
        <v>26</v>
      </c>
      <c r="T8" s="29" t="s">
        <v>27</v>
      </c>
      <c r="U8" s="107" t="s">
        <v>28</v>
      </c>
      <c r="V8" s="28" t="s">
        <v>29</v>
      </c>
      <c r="W8" s="107" t="s">
        <v>30</v>
      </c>
      <c r="X8" s="28" t="s">
        <v>31</v>
      </c>
      <c r="Y8" s="28" t="s">
        <v>32</v>
      </c>
      <c r="Z8" s="142" t="s">
        <v>33</v>
      </c>
      <c r="AA8" s="139" t="s">
        <v>34</v>
      </c>
      <c r="AB8" s="31" t="s">
        <v>35</v>
      </c>
      <c r="AC8" s="31" t="s">
        <v>36</v>
      </c>
      <c r="AD8" s="31" t="s">
        <v>37</v>
      </c>
      <c r="AE8" s="31" t="s">
        <v>38</v>
      </c>
      <c r="AF8" s="26" t="s">
        <v>39</v>
      </c>
      <c r="AG8" s="31" t="s">
        <v>40</v>
      </c>
      <c r="AH8" s="31" t="s">
        <v>41</v>
      </c>
      <c r="AI8" s="31" t="s">
        <v>42</v>
      </c>
    </row>
    <row r="9" spans="1:35" ht="33.75" customHeight="1">
      <c r="A9" s="33" t="s">
        <v>43</v>
      </c>
      <c r="B9" s="33">
        <v>35</v>
      </c>
      <c r="C9" s="34">
        <f aca="true" ca="1" t="shared" si="0" ref="C9:C16">OFFSET(C9,10,0)</f>
        <v>1</v>
      </c>
      <c r="D9" s="35" t="s">
        <v>259</v>
      </c>
      <c r="E9" s="33" t="s">
        <v>45</v>
      </c>
      <c r="F9" s="33">
        <v>66</v>
      </c>
      <c r="G9" s="36" t="s">
        <v>46</v>
      </c>
      <c r="H9" s="37" t="s">
        <v>47</v>
      </c>
      <c r="I9" s="38"/>
      <c r="J9" s="38"/>
      <c r="K9" s="38"/>
      <c r="L9" s="39" t="s">
        <v>57</v>
      </c>
      <c r="M9" s="38"/>
      <c r="N9" s="38"/>
      <c r="O9" s="38"/>
      <c r="P9" s="38"/>
      <c r="Q9" s="39" t="s">
        <v>53</v>
      </c>
      <c r="R9" s="38"/>
      <c r="S9" s="38"/>
      <c r="T9" s="38"/>
      <c r="U9" s="38"/>
      <c r="V9" s="38"/>
      <c r="W9" s="39"/>
      <c r="X9" s="38"/>
      <c r="Y9" s="38"/>
      <c r="Z9" s="39"/>
      <c r="AA9" s="38"/>
      <c r="AB9" s="40"/>
      <c r="AC9" s="40"/>
      <c r="AD9" s="41"/>
      <c r="AE9" s="41"/>
      <c r="AF9" s="41"/>
      <c r="AG9" s="41"/>
      <c r="AH9" s="41"/>
      <c r="AI9" s="41"/>
    </row>
    <row r="10" spans="1:35" ht="33.75" customHeight="1">
      <c r="A10" s="33" t="s">
        <v>50</v>
      </c>
      <c r="B10" s="33">
        <v>49</v>
      </c>
      <c r="C10" s="34">
        <f ca="1" t="shared" si="0"/>
        <v>2</v>
      </c>
      <c r="D10" s="35" t="s">
        <v>260</v>
      </c>
      <c r="E10" s="33" t="s">
        <v>45</v>
      </c>
      <c r="F10" s="33">
        <v>67</v>
      </c>
      <c r="G10" s="36" t="s">
        <v>183</v>
      </c>
      <c r="H10" s="38"/>
      <c r="I10" s="39" t="s">
        <v>117</v>
      </c>
      <c r="J10" s="38"/>
      <c r="K10" s="38"/>
      <c r="L10" s="38"/>
      <c r="M10" s="39" t="s">
        <v>54</v>
      </c>
      <c r="N10" s="38"/>
      <c r="O10" s="38"/>
      <c r="P10" s="39" t="s">
        <v>47</v>
      </c>
      <c r="Q10" s="38"/>
      <c r="R10" s="39" t="s">
        <v>53</v>
      </c>
      <c r="S10" s="38"/>
      <c r="T10" s="38"/>
      <c r="U10" s="38"/>
      <c r="V10" s="38"/>
      <c r="W10" s="38"/>
      <c r="X10" s="39" t="s">
        <v>261</v>
      </c>
      <c r="Y10" s="38"/>
      <c r="Z10" s="38"/>
      <c r="AA10" s="38"/>
      <c r="AB10" s="40"/>
      <c r="AC10" s="41"/>
      <c r="AD10" s="40"/>
      <c r="AE10" s="41"/>
      <c r="AF10" s="41"/>
      <c r="AG10" s="41"/>
      <c r="AH10" s="41"/>
      <c r="AI10" s="41"/>
    </row>
    <row r="11" spans="1:35" ht="33.75" customHeight="1">
      <c r="A11" s="33" t="s">
        <v>50</v>
      </c>
      <c r="B11" s="33">
        <v>72</v>
      </c>
      <c r="C11" s="34">
        <f ca="1" t="shared" si="0"/>
        <v>3</v>
      </c>
      <c r="D11" s="143" t="s">
        <v>262</v>
      </c>
      <c r="E11" s="33" t="s">
        <v>45</v>
      </c>
      <c r="F11" s="33">
        <v>68</v>
      </c>
      <c r="G11" s="36" t="s">
        <v>263</v>
      </c>
      <c r="H11" s="38"/>
      <c r="I11" s="39" t="s">
        <v>60</v>
      </c>
      <c r="J11" s="38"/>
      <c r="K11" s="38"/>
      <c r="L11" s="38"/>
      <c r="M11" s="38"/>
      <c r="N11" s="38"/>
      <c r="O11" s="39" t="s">
        <v>54</v>
      </c>
      <c r="P11" s="38"/>
      <c r="Q11" s="38"/>
      <c r="R11" s="38"/>
      <c r="S11" s="39"/>
      <c r="T11" s="38"/>
      <c r="U11" s="38"/>
      <c r="V11" s="39" t="s">
        <v>60</v>
      </c>
      <c r="W11" s="38"/>
      <c r="X11" s="38"/>
      <c r="Y11" s="39" t="s">
        <v>68</v>
      </c>
      <c r="Z11" s="38"/>
      <c r="AA11" s="38"/>
      <c r="AB11" s="41"/>
      <c r="AC11" s="40"/>
      <c r="AD11" s="41"/>
      <c r="AE11" s="40"/>
      <c r="AF11" s="41"/>
      <c r="AG11" s="41"/>
      <c r="AH11" s="41"/>
      <c r="AI11" s="41"/>
    </row>
    <row r="12" spans="1:35" ht="33.75" customHeight="1">
      <c r="A12" s="33" t="s">
        <v>50</v>
      </c>
      <c r="B12" s="33">
        <v>53</v>
      </c>
      <c r="C12" s="34">
        <f ca="1" t="shared" si="0"/>
        <v>4</v>
      </c>
      <c r="D12" s="35" t="s">
        <v>264</v>
      </c>
      <c r="E12" s="33" t="s">
        <v>45</v>
      </c>
      <c r="F12" s="33">
        <v>68</v>
      </c>
      <c r="G12" s="36" t="s">
        <v>176</v>
      </c>
      <c r="H12" s="39" t="s">
        <v>47</v>
      </c>
      <c r="I12" s="38"/>
      <c r="J12" s="39" t="s">
        <v>123</v>
      </c>
      <c r="K12" s="38"/>
      <c r="L12" s="38"/>
      <c r="M12" s="38"/>
      <c r="N12" s="39" t="s">
        <v>47</v>
      </c>
      <c r="O12" s="38"/>
      <c r="P12" s="38"/>
      <c r="Q12" s="38"/>
      <c r="R12" s="39" t="s">
        <v>265</v>
      </c>
      <c r="S12" s="38"/>
      <c r="T12" s="38"/>
      <c r="U12" s="39"/>
      <c r="V12" s="38"/>
      <c r="W12" s="38"/>
      <c r="X12" s="38"/>
      <c r="Y12" s="38"/>
      <c r="Z12" s="38"/>
      <c r="AA12" s="38"/>
      <c r="AB12" s="41"/>
      <c r="AC12" s="41"/>
      <c r="AD12" s="41"/>
      <c r="AE12" s="40"/>
      <c r="AF12" s="40" t="s">
        <v>53</v>
      </c>
      <c r="AG12" s="41"/>
      <c r="AH12" s="41"/>
      <c r="AI12" s="41"/>
    </row>
    <row r="13" spans="1:35" ht="33.75" customHeight="1">
      <c r="A13" s="33" t="s">
        <v>50</v>
      </c>
      <c r="B13" s="33">
        <v>49</v>
      </c>
      <c r="C13" s="34">
        <f ca="1" t="shared" si="0"/>
        <v>5</v>
      </c>
      <c r="D13" s="35" t="s">
        <v>266</v>
      </c>
      <c r="E13" s="33" t="s">
        <v>45</v>
      </c>
      <c r="F13" s="33">
        <v>70</v>
      </c>
      <c r="G13" s="36" t="s">
        <v>154</v>
      </c>
      <c r="H13" s="38"/>
      <c r="I13" s="38"/>
      <c r="J13" s="39" t="s">
        <v>60</v>
      </c>
      <c r="K13" s="38"/>
      <c r="L13" s="39" t="s">
        <v>47</v>
      </c>
      <c r="M13" s="38"/>
      <c r="N13" s="38"/>
      <c r="O13" s="39" t="s">
        <v>47</v>
      </c>
      <c r="P13" s="38"/>
      <c r="Q13" s="38"/>
      <c r="R13" s="38"/>
      <c r="S13" s="38"/>
      <c r="T13" s="39" t="s">
        <v>47</v>
      </c>
      <c r="U13" s="38"/>
      <c r="V13" s="38"/>
      <c r="W13" s="38"/>
      <c r="X13" s="39" t="s">
        <v>47</v>
      </c>
      <c r="Y13" s="38"/>
      <c r="Z13" s="38"/>
      <c r="AA13" s="38"/>
      <c r="AB13" s="41"/>
      <c r="AC13" s="41"/>
      <c r="AD13" s="41"/>
      <c r="AE13" s="41"/>
      <c r="AF13" s="41"/>
      <c r="AG13" s="40"/>
      <c r="AH13" s="40"/>
      <c r="AI13" s="41"/>
    </row>
    <row r="14" spans="1:35" ht="33.75" customHeight="1">
      <c r="A14" s="33" t="s">
        <v>118</v>
      </c>
      <c r="B14" s="33">
        <v>37</v>
      </c>
      <c r="C14" s="34">
        <f ca="1" t="shared" si="0"/>
        <v>6</v>
      </c>
      <c r="D14" s="35" t="s">
        <v>267</v>
      </c>
      <c r="E14" s="33" t="s">
        <v>45</v>
      </c>
      <c r="F14" s="33">
        <v>70</v>
      </c>
      <c r="G14" s="36" t="s">
        <v>268</v>
      </c>
      <c r="H14" s="38"/>
      <c r="I14" s="38"/>
      <c r="J14" s="38"/>
      <c r="K14" s="39" t="s">
        <v>49</v>
      </c>
      <c r="L14" s="38"/>
      <c r="M14" s="39" t="s">
        <v>60</v>
      </c>
      <c r="N14" s="38"/>
      <c r="O14" s="38"/>
      <c r="P14" s="38"/>
      <c r="Q14" s="39" t="s">
        <v>265</v>
      </c>
      <c r="R14" s="38"/>
      <c r="S14" s="38"/>
      <c r="T14" s="38"/>
      <c r="U14" s="38"/>
      <c r="V14" s="38"/>
      <c r="W14" s="38"/>
      <c r="X14" s="38"/>
      <c r="Y14" s="39" t="s">
        <v>60</v>
      </c>
      <c r="Z14" s="38"/>
      <c r="AA14" s="39"/>
      <c r="AB14" s="41"/>
      <c r="AC14" s="41"/>
      <c r="AD14" s="41"/>
      <c r="AE14" s="41"/>
      <c r="AF14" s="40" t="s">
        <v>47</v>
      </c>
      <c r="AG14" s="40"/>
      <c r="AH14" s="41"/>
      <c r="AI14" s="41"/>
    </row>
    <row r="15" spans="1:35" s="44" customFormat="1" ht="33.75" customHeight="1">
      <c r="A15" s="33" t="s">
        <v>50</v>
      </c>
      <c r="B15" s="33">
        <v>44</v>
      </c>
      <c r="C15" s="34">
        <f ca="1" t="shared" si="0"/>
        <v>7</v>
      </c>
      <c r="D15" s="35" t="s">
        <v>269</v>
      </c>
      <c r="E15" s="33" t="s">
        <v>45</v>
      </c>
      <c r="F15" s="33">
        <v>71</v>
      </c>
      <c r="G15" s="36" t="s">
        <v>270</v>
      </c>
      <c r="H15" s="38"/>
      <c r="I15" s="38"/>
      <c r="J15" s="38"/>
      <c r="K15" s="38"/>
      <c r="L15" s="38"/>
      <c r="M15" s="38"/>
      <c r="N15" s="38"/>
      <c r="O15" s="38"/>
      <c r="P15" s="39" t="s">
        <v>48</v>
      </c>
      <c r="Q15" s="38"/>
      <c r="R15" s="38"/>
      <c r="S15" s="39"/>
      <c r="T15" s="38"/>
      <c r="U15" s="39"/>
      <c r="V15" s="38"/>
      <c r="W15" s="39"/>
      <c r="X15" s="38"/>
      <c r="Y15" s="38"/>
      <c r="Z15" s="38"/>
      <c r="AA15" s="39"/>
      <c r="AB15" s="42"/>
      <c r="AC15" s="42"/>
      <c r="AD15" s="42"/>
      <c r="AE15" s="42"/>
      <c r="AF15" s="42"/>
      <c r="AG15" s="42"/>
      <c r="AH15" s="43"/>
      <c r="AI15" s="43"/>
    </row>
    <row r="16" spans="1:35" ht="33.75" customHeight="1">
      <c r="A16" s="33" t="s">
        <v>50</v>
      </c>
      <c r="B16" s="33">
        <v>49</v>
      </c>
      <c r="C16" s="34">
        <f ca="1" t="shared" si="0"/>
        <v>8</v>
      </c>
      <c r="D16" s="143" t="s">
        <v>271</v>
      </c>
      <c r="E16" s="33" t="s">
        <v>45</v>
      </c>
      <c r="F16" s="33">
        <v>71</v>
      </c>
      <c r="G16" s="36" t="s">
        <v>254</v>
      </c>
      <c r="H16" s="38"/>
      <c r="I16" s="38"/>
      <c r="J16" s="38"/>
      <c r="K16" s="39" t="s">
        <v>60</v>
      </c>
      <c r="L16" s="38"/>
      <c r="M16" s="38"/>
      <c r="N16" s="39" t="s">
        <v>57</v>
      </c>
      <c r="O16" s="38"/>
      <c r="P16" s="38"/>
      <c r="Q16" s="38"/>
      <c r="R16" s="38"/>
      <c r="S16" s="38"/>
      <c r="T16" s="39" t="s">
        <v>53</v>
      </c>
      <c r="U16" s="38"/>
      <c r="V16" s="39" t="s">
        <v>57</v>
      </c>
      <c r="W16" s="38"/>
      <c r="X16" s="38"/>
      <c r="Y16" s="38"/>
      <c r="Z16" s="39"/>
      <c r="AA16" s="38"/>
      <c r="AB16" s="41"/>
      <c r="AC16" s="41"/>
      <c r="AD16" s="40"/>
      <c r="AE16" s="41"/>
      <c r="AF16" s="41"/>
      <c r="AG16" s="41"/>
      <c r="AH16" s="41"/>
      <c r="AI16" s="40"/>
    </row>
    <row r="17" spans="4:27" ht="18.75" customHeight="1" thickBot="1">
      <c r="D17" s="46"/>
      <c r="E17" s="46"/>
      <c r="F17" s="46"/>
      <c r="G17" s="46"/>
      <c r="H17" s="47"/>
      <c r="I17" s="47"/>
      <c r="J17" s="47"/>
      <c r="K17" s="47"/>
      <c r="L17" s="47"/>
      <c r="M17" s="48" t="s">
        <v>69</v>
      </c>
      <c r="N17" s="48"/>
      <c r="O17" s="49"/>
      <c r="P17" s="49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22.5" customHeight="1" thickBot="1">
      <c r="A18" s="22" t="s">
        <v>8</v>
      </c>
      <c r="B18" s="22" t="s">
        <v>9</v>
      </c>
      <c r="C18" s="23" t="s">
        <v>10</v>
      </c>
      <c r="D18" s="24" t="s">
        <v>11</v>
      </c>
      <c r="E18" s="24" t="s">
        <v>12</v>
      </c>
      <c r="F18" s="50" t="s">
        <v>70</v>
      </c>
      <c r="G18" s="51" t="s">
        <v>14</v>
      </c>
      <c r="H18" s="52" t="s">
        <v>71</v>
      </c>
      <c r="I18" s="53" t="s">
        <v>72</v>
      </c>
      <c r="J18" s="53" t="s">
        <v>73</v>
      </c>
      <c r="K18" s="53" t="s">
        <v>74</v>
      </c>
      <c r="L18" s="54" t="s">
        <v>75</v>
      </c>
      <c r="M18" s="52" t="s">
        <v>76</v>
      </c>
      <c r="N18" s="55" t="s">
        <v>77</v>
      </c>
      <c r="O18" s="56" t="s">
        <v>78</v>
      </c>
      <c r="P18" s="57"/>
      <c r="Q18" s="58" t="s">
        <v>79</v>
      </c>
      <c r="R18" s="59" t="s">
        <v>80</v>
      </c>
      <c r="S18" s="60"/>
      <c r="T18" s="47"/>
      <c r="U18" s="61" t="s">
        <v>81</v>
      </c>
      <c r="V18" s="61"/>
      <c r="W18" s="61"/>
      <c r="X18" s="61"/>
      <c r="Y18" s="47"/>
      <c r="Z18" s="47"/>
      <c r="AA18" s="47"/>
    </row>
    <row r="19" spans="1:27" ht="18" customHeight="1">
      <c r="A19" s="33" t="str">
        <f aca="true" ca="1" t="shared" si="1" ref="A19:B26">OFFSET(A19,-10,0)</f>
        <v>BRE</v>
      </c>
      <c r="B19" s="33">
        <f ca="1" t="shared" si="1"/>
        <v>35</v>
      </c>
      <c r="C19" s="22">
        <v>1</v>
      </c>
      <c r="D19" s="62" t="str">
        <f aca="true" ca="1" t="shared" si="2" ref="D19:E26">OFFSET(D19,-10,0)</f>
        <v>FOUGERAY Briag</v>
      </c>
      <c r="E19" s="33" t="str">
        <f ca="1" t="shared" si="2"/>
        <v>M</v>
      </c>
      <c r="F19" s="33">
        <v>80</v>
      </c>
      <c r="G19" s="33" t="str">
        <f aca="true" ca="1" t="shared" si="3" ref="G19:G26">OFFSET(G19,-10,0)</f>
        <v>ALLIANCE JUDO RENNES</v>
      </c>
      <c r="H19" s="63">
        <v>0</v>
      </c>
      <c r="I19" s="64">
        <v>10</v>
      </c>
      <c r="J19" s="64">
        <v>10</v>
      </c>
      <c r="K19" s="64" t="str">
        <f>IF(M19&lt;&gt;"","-","")</f>
        <v>-</v>
      </c>
      <c r="L19" s="65" t="str">
        <f>IF(M19&lt;&gt;"","-","")</f>
        <v>-</v>
      </c>
      <c r="M19" s="66" t="s">
        <v>136</v>
      </c>
      <c r="N19" s="67"/>
      <c r="O19" s="68">
        <f aca="true" t="shared" si="4" ref="O19:O26">SUM(H19:N19)</f>
        <v>20</v>
      </c>
      <c r="P19" s="69"/>
      <c r="Q19" s="70"/>
      <c r="R19" s="71">
        <f aca="true" ca="1" t="shared" si="5" ref="R19:R26">SUM(OFFSET(R19,0,-12),OFFSET(R19,0,-3))</f>
        <v>100</v>
      </c>
      <c r="S19" s="60"/>
      <c r="T19" s="47"/>
      <c r="U19" s="72" t="s">
        <v>35</v>
      </c>
      <c r="V19" s="147" t="s">
        <v>36</v>
      </c>
      <c r="W19" s="147" t="s">
        <v>37</v>
      </c>
      <c r="X19" s="147" t="s">
        <v>38</v>
      </c>
      <c r="Y19" s="73"/>
      <c r="Z19" s="47"/>
      <c r="AA19" s="47"/>
    </row>
    <row r="20" spans="1:27" ht="18" customHeight="1">
      <c r="A20" s="33" t="str">
        <f ca="1" t="shared" si="1"/>
        <v>PDL</v>
      </c>
      <c r="B20" s="33">
        <f ca="1" t="shared" si="1"/>
        <v>49</v>
      </c>
      <c r="C20" s="22">
        <v>2</v>
      </c>
      <c r="D20" s="62" t="str">
        <f ca="1" t="shared" si="2"/>
        <v>DILE Corentin</v>
      </c>
      <c r="E20" s="33" t="str">
        <f ca="1" t="shared" si="2"/>
        <v>M</v>
      </c>
      <c r="F20" s="33">
        <v>60</v>
      </c>
      <c r="G20" s="33" t="str">
        <f ca="1" t="shared" si="3"/>
        <v>KETSUGO ANGERS</v>
      </c>
      <c r="H20" s="63">
        <v>10</v>
      </c>
      <c r="I20" s="64">
        <v>10</v>
      </c>
      <c r="J20" s="64">
        <v>0</v>
      </c>
      <c r="K20" s="64">
        <v>10</v>
      </c>
      <c r="L20" s="65">
        <v>10</v>
      </c>
      <c r="M20" s="63" t="s">
        <v>136</v>
      </c>
      <c r="N20" s="74"/>
      <c r="O20" s="68">
        <f t="shared" si="4"/>
        <v>40</v>
      </c>
      <c r="P20" s="69"/>
      <c r="Q20" s="70"/>
      <c r="R20" s="128">
        <f ca="1" t="shared" si="5"/>
        <v>100</v>
      </c>
      <c r="S20" s="60"/>
      <c r="T20" s="47"/>
      <c r="U20" s="148" t="s">
        <v>39</v>
      </c>
      <c r="V20" s="72" t="s">
        <v>40</v>
      </c>
      <c r="W20" s="72" t="s">
        <v>41</v>
      </c>
      <c r="X20" s="147" t="s">
        <v>42</v>
      </c>
      <c r="Y20" s="75"/>
      <c r="Z20" s="76"/>
      <c r="AA20" s="47"/>
    </row>
    <row r="21" spans="1:27" ht="18" customHeight="1">
      <c r="A21" s="33" t="str">
        <f ca="1" t="shared" si="1"/>
        <v>PDL</v>
      </c>
      <c r="B21" s="33">
        <f ca="1" t="shared" si="1"/>
        <v>72</v>
      </c>
      <c r="C21" s="22">
        <v>3</v>
      </c>
      <c r="D21" s="33" t="str">
        <f ca="1" t="shared" si="2"/>
        <v>BOSSE Clement</v>
      </c>
      <c r="E21" s="33" t="str">
        <f ca="1" t="shared" si="2"/>
        <v>M</v>
      </c>
      <c r="F21" s="33">
        <v>30</v>
      </c>
      <c r="G21" s="33" t="str">
        <f ca="1" t="shared" si="3"/>
        <v>LOISIRS LAIGNE SAINT GERVAIS</v>
      </c>
      <c r="H21" s="63">
        <v>0</v>
      </c>
      <c r="I21" s="64">
        <v>10</v>
      </c>
      <c r="J21" s="64">
        <v>0</v>
      </c>
      <c r="K21" s="64">
        <v>7</v>
      </c>
      <c r="L21" s="65">
        <f>IF(M21&lt;&gt;"","-","")</f>
      </c>
      <c r="M21" s="63"/>
      <c r="N21" s="74"/>
      <c r="O21" s="68">
        <f t="shared" si="4"/>
        <v>17</v>
      </c>
      <c r="P21" s="69"/>
      <c r="Q21" s="70"/>
      <c r="R21" s="71">
        <f ca="1" t="shared" si="5"/>
        <v>47</v>
      </c>
      <c r="S21" s="60"/>
      <c r="T21" s="47"/>
      <c r="U21" s="47"/>
      <c r="V21" s="47"/>
      <c r="W21" s="77"/>
      <c r="X21" s="77"/>
      <c r="Y21" s="78"/>
      <c r="Z21" s="76"/>
      <c r="AA21" s="47"/>
    </row>
    <row r="22" spans="1:27" ht="18" customHeight="1">
      <c r="A22" s="33" t="str">
        <f ca="1" t="shared" si="1"/>
        <v>PDL</v>
      </c>
      <c r="B22" s="33">
        <f ca="1" t="shared" si="1"/>
        <v>53</v>
      </c>
      <c r="C22" s="22">
        <v>4</v>
      </c>
      <c r="D22" s="62" t="str">
        <f ca="1" t="shared" si="2"/>
        <v>GUEDON Guillaume</v>
      </c>
      <c r="E22" s="33" t="str">
        <f ca="1" t="shared" si="2"/>
        <v>M</v>
      </c>
      <c r="F22" s="33">
        <v>47</v>
      </c>
      <c r="G22" s="33" t="str">
        <f ca="1" t="shared" si="3"/>
        <v>U S C P M</v>
      </c>
      <c r="H22" s="63">
        <v>0</v>
      </c>
      <c r="I22" s="64">
        <v>10</v>
      </c>
      <c r="J22" s="64">
        <v>0</v>
      </c>
      <c r="K22" s="64">
        <v>0</v>
      </c>
      <c r="L22" s="65" t="str">
        <f>IF(M22&lt;&gt;"","-","")</f>
        <v>-</v>
      </c>
      <c r="M22" s="63">
        <v>10</v>
      </c>
      <c r="N22" s="74"/>
      <c r="O22" s="68">
        <f t="shared" si="4"/>
        <v>20</v>
      </c>
      <c r="P22" s="69"/>
      <c r="Q22" s="70"/>
      <c r="R22" s="71">
        <f ca="1" t="shared" si="5"/>
        <v>67</v>
      </c>
      <c r="S22" s="60"/>
      <c r="T22" s="47"/>
      <c r="U22" s="47"/>
      <c r="V22" s="78"/>
      <c r="W22" s="78"/>
      <c r="X22" s="78"/>
      <c r="Y22" s="78"/>
      <c r="Z22" s="76"/>
      <c r="AA22" s="47"/>
    </row>
    <row r="23" spans="1:27" ht="18" customHeight="1" thickBot="1">
      <c r="A23" s="33" t="str">
        <f ca="1" t="shared" si="1"/>
        <v>PDL</v>
      </c>
      <c r="B23" s="33">
        <f ca="1" t="shared" si="1"/>
        <v>49</v>
      </c>
      <c r="C23" s="22">
        <v>5</v>
      </c>
      <c r="D23" s="62" t="str">
        <f ca="1" t="shared" si="2"/>
        <v>DE Maeyer Vincent</v>
      </c>
      <c r="E23" s="33" t="str">
        <f ca="1" t="shared" si="2"/>
        <v>M</v>
      </c>
      <c r="F23" s="33">
        <v>50</v>
      </c>
      <c r="G23" s="33" t="str">
        <f ca="1" t="shared" si="3"/>
        <v>UNION CHOLET JUDO 49</v>
      </c>
      <c r="H23" s="63">
        <v>0</v>
      </c>
      <c r="I23" s="64">
        <v>0</v>
      </c>
      <c r="J23" s="64">
        <v>0</v>
      </c>
      <c r="K23" s="64">
        <v>0</v>
      </c>
      <c r="L23" s="65">
        <v>0</v>
      </c>
      <c r="M23" s="63"/>
      <c r="N23" s="74"/>
      <c r="O23" s="68">
        <f t="shared" si="4"/>
        <v>0</v>
      </c>
      <c r="P23" s="69"/>
      <c r="Q23" s="70"/>
      <c r="R23" s="71">
        <f ca="1" t="shared" si="5"/>
        <v>50</v>
      </c>
      <c r="S23" s="60"/>
      <c r="T23" s="47"/>
      <c r="U23" s="47"/>
      <c r="V23" s="47"/>
      <c r="W23" s="79" t="s">
        <v>82</v>
      </c>
      <c r="X23" s="79"/>
      <c r="Y23" s="47"/>
      <c r="Z23" s="47"/>
      <c r="AA23" s="47"/>
    </row>
    <row r="24" spans="1:27" ht="18" customHeight="1" thickBot="1">
      <c r="A24" s="33" t="str">
        <f ca="1" t="shared" si="1"/>
        <v>TBO</v>
      </c>
      <c r="B24" s="33">
        <f ca="1" t="shared" si="1"/>
        <v>37</v>
      </c>
      <c r="C24" s="22">
        <v>6</v>
      </c>
      <c r="D24" s="62" t="str">
        <f ca="1" t="shared" si="2"/>
        <v>HOURQUEBIE Pierre</v>
      </c>
      <c r="E24" s="33" t="str">
        <f ca="1" t="shared" si="2"/>
        <v>M</v>
      </c>
      <c r="F24" s="33">
        <v>80</v>
      </c>
      <c r="G24" s="33" t="str">
        <f ca="1" t="shared" si="3"/>
        <v>ESVRES JUDO CLUB</v>
      </c>
      <c r="H24" s="63">
        <v>7</v>
      </c>
      <c r="I24" s="64">
        <v>0</v>
      </c>
      <c r="J24" s="64">
        <v>0</v>
      </c>
      <c r="K24" s="64">
        <v>0</v>
      </c>
      <c r="L24" s="65" t="str">
        <f>IF(M24&lt;&gt;"","-","")</f>
        <v>-</v>
      </c>
      <c r="M24" s="63">
        <v>0</v>
      </c>
      <c r="N24" s="74"/>
      <c r="O24" s="68">
        <f t="shared" si="4"/>
        <v>7</v>
      </c>
      <c r="P24" s="69"/>
      <c r="Q24" s="70"/>
      <c r="R24" s="71">
        <f ca="1" t="shared" si="5"/>
        <v>87</v>
      </c>
      <c r="S24" s="60"/>
      <c r="T24" s="47"/>
      <c r="U24" s="47"/>
      <c r="V24" s="47"/>
      <c r="W24" s="80" t="s">
        <v>83</v>
      </c>
      <c r="X24" s="81" t="s">
        <v>84</v>
      </c>
      <c r="Y24" s="47"/>
      <c r="Z24" s="47"/>
      <c r="AA24" s="47"/>
    </row>
    <row r="25" spans="1:27" ht="18" customHeight="1">
      <c r="A25" s="33" t="str">
        <f ca="1" t="shared" si="1"/>
        <v>PDL</v>
      </c>
      <c r="B25" s="33">
        <f ca="1" t="shared" si="1"/>
        <v>44</v>
      </c>
      <c r="C25" s="22">
        <v>7</v>
      </c>
      <c r="D25" s="62" t="str">
        <f ca="1" t="shared" si="2"/>
        <v>GUYON Dylan</v>
      </c>
      <c r="E25" s="33" t="str">
        <f ca="1" t="shared" si="2"/>
        <v>M</v>
      </c>
      <c r="F25" s="33">
        <v>90</v>
      </c>
      <c r="G25" s="33" t="str">
        <f ca="1" t="shared" si="3"/>
        <v>DERVAL ST VINCENT JUDO</v>
      </c>
      <c r="H25" s="63">
        <v>10</v>
      </c>
      <c r="I25" s="64" t="str">
        <f>IF(M25&lt;&gt;"","-","")</f>
        <v>-</v>
      </c>
      <c r="J25" s="64" t="str">
        <f>IF(M25&lt;&gt;"","-","")</f>
        <v>-</v>
      </c>
      <c r="K25" s="64" t="str">
        <f>IF(M25&lt;&gt;"","-","")</f>
        <v>-</v>
      </c>
      <c r="L25" s="65" t="str">
        <f>IF(M25&lt;&gt;"","-","")</f>
        <v>-</v>
      </c>
      <c r="M25" s="82" t="s">
        <v>136</v>
      </c>
      <c r="N25" s="83"/>
      <c r="O25" s="68">
        <f t="shared" si="4"/>
        <v>10</v>
      </c>
      <c r="P25" s="69"/>
      <c r="Q25" s="70"/>
      <c r="R25" s="128">
        <f ca="1" t="shared" si="5"/>
        <v>100</v>
      </c>
      <c r="S25" s="60"/>
      <c r="T25" s="47"/>
      <c r="U25" s="47"/>
      <c r="V25" s="47"/>
      <c r="W25" s="84">
        <v>7</v>
      </c>
      <c r="X25" s="85">
        <v>10</v>
      </c>
      <c r="Y25" s="47"/>
      <c r="Z25" s="47"/>
      <c r="AA25" s="47"/>
    </row>
    <row r="26" spans="1:27" ht="18" customHeight="1" thickBot="1">
      <c r="A26" s="33" t="str">
        <f ca="1" t="shared" si="1"/>
        <v>PDL</v>
      </c>
      <c r="B26" s="33">
        <f ca="1" t="shared" si="1"/>
        <v>49</v>
      </c>
      <c r="C26" s="22">
        <v>8</v>
      </c>
      <c r="D26" s="33" t="str">
        <f ca="1" t="shared" si="2"/>
        <v>MADEC Gwenole</v>
      </c>
      <c r="E26" s="33" t="str">
        <f ca="1" t="shared" si="2"/>
        <v>M</v>
      </c>
      <c r="F26" s="33">
        <v>30</v>
      </c>
      <c r="G26" s="33" t="str">
        <f ca="1" t="shared" si="3"/>
        <v>JC ANJOU</v>
      </c>
      <c r="H26" s="86">
        <v>0</v>
      </c>
      <c r="I26" s="87">
        <v>10</v>
      </c>
      <c r="J26" s="87">
        <v>10</v>
      </c>
      <c r="K26" s="87">
        <v>10</v>
      </c>
      <c r="L26" s="88">
        <f>IF(M26&lt;&gt;"","-","")</f>
      </c>
      <c r="M26" s="86"/>
      <c r="N26" s="89"/>
      <c r="O26" s="90">
        <f t="shared" si="4"/>
        <v>30</v>
      </c>
      <c r="P26" s="91"/>
      <c r="Q26" s="70"/>
      <c r="R26" s="71">
        <f ca="1" t="shared" si="5"/>
        <v>60</v>
      </c>
      <c r="S26" s="60"/>
      <c r="T26" s="47"/>
      <c r="U26" s="47"/>
      <c r="V26" s="47"/>
      <c r="W26" s="92"/>
      <c r="X26" s="93"/>
      <c r="Y26" s="47"/>
      <c r="Z26" s="47"/>
      <c r="AA26" s="47"/>
    </row>
    <row r="27" ht="11.25">
      <c r="N27" s="32" t="s">
        <v>85</v>
      </c>
    </row>
    <row r="28" spans="3:35" ht="11.25" hidden="1">
      <c r="C28" s="45">
        <f>COUNT(H19:N26)/2</f>
        <v>16</v>
      </c>
      <c r="G28" s="94" t="s">
        <v>86</v>
      </c>
      <c r="H28" s="95">
        <v>1</v>
      </c>
      <c r="I28" s="95">
        <v>2</v>
      </c>
      <c r="J28" s="95">
        <v>3</v>
      </c>
      <c r="K28" s="95">
        <v>4</v>
      </c>
      <c r="L28" s="95">
        <v>5</v>
      </c>
      <c r="M28" s="95">
        <v>6</v>
      </c>
      <c r="N28" s="95">
        <v>7</v>
      </c>
      <c r="O28" s="95">
        <v>8</v>
      </c>
      <c r="P28" s="95">
        <v>9</v>
      </c>
      <c r="Q28" s="95">
        <v>10</v>
      </c>
      <c r="R28" s="95">
        <v>11</v>
      </c>
      <c r="S28" s="95"/>
      <c r="T28" s="95">
        <v>12</v>
      </c>
      <c r="U28" s="95"/>
      <c r="V28" s="95">
        <v>13</v>
      </c>
      <c r="W28" s="95"/>
      <c r="X28" s="95">
        <v>14</v>
      </c>
      <c r="Y28" s="95">
        <v>15</v>
      </c>
      <c r="Z28" s="95"/>
      <c r="AA28" s="95"/>
      <c r="AB28" s="96"/>
      <c r="AC28" s="96"/>
      <c r="AD28" s="96"/>
      <c r="AE28" s="96"/>
      <c r="AF28" s="96">
        <v>16</v>
      </c>
      <c r="AG28" s="96"/>
      <c r="AH28" s="96"/>
      <c r="AI28" s="96"/>
    </row>
    <row r="29" spans="7:35" ht="11.25" hidden="1">
      <c r="G29" s="94" t="s">
        <v>87</v>
      </c>
      <c r="H29" s="95">
        <v>1</v>
      </c>
      <c r="I29" s="95">
        <v>1</v>
      </c>
      <c r="J29" s="95">
        <v>2</v>
      </c>
      <c r="K29" s="95">
        <v>1</v>
      </c>
      <c r="L29" s="95">
        <v>2</v>
      </c>
      <c r="M29" s="95">
        <v>2</v>
      </c>
      <c r="N29" s="95">
        <v>3</v>
      </c>
      <c r="O29" s="95">
        <v>2</v>
      </c>
      <c r="P29" s="95">
        <v>3</v>
      </c>
      <c r="Q29" s="95">
        <v>3</v>
      </c>
      <c r="R29" s="95">
        <v>4</v>
      </c>
      <c r="S29" s="95"/>
      <c r="T29" s="95">
        <v>4</v>
      </c>
      <c r="U29" s="95"/>
      <c r="V29" s="95">
        <v>3</v>
      </c>
      <c r="W29" s="95"/>
      <c r="X29" s="95">
        <v>5</v>
      </c>
      <c r="Y29" s="95">
        <v>4</v>
      </c>
      <c r="Z29" s="95"/>
      <c r="AA29" s="95"/>
      <c r="AB29" s="96"/>
      <c r="AC29" s="96"/>
      <c r="AD29" s="96"/>
      <c r="AE29" s="96"/>
      <c r="AF29" s="96">
        <v>1</v>
      </c>
      <c r="AG29" s="96"/>
      <c r="AH29" s="96"/>
      <c r="AI29" s="96"/>
    </row>
    <row r="30" spans="7:35" ht="11.25" hidden="1">
      <c r="G30" s="94" t="s">
        <v>88</v>
      </c>
      <c r="H30" s="95">
        <v>1</v>
      </c>
      <c r="I30" s="95">
        <v>1</v>
      </c>
      <c r="J30" s="95">
        <v>1</v>
      </c>
      <c r="K30" s="95">
        <v>1</v>
      </c>
      <c r="L30" s="95">
        <v>2</v>
      </c>
      <c r="M30" s="95">
        <v>2</v>
      </c>
      <c r="N30" s="95">
        <v>2</v>
      </c>
      <c r="O30" s="95">
        <v>3</v>
      </c>
      <c r="P30" s="95">
        <v>1</v>
      </c>
      <c r="Q30" s="95">
        <v>3</v>
      </c>
      <c r="R30" s="95">
        <v>4</v>
      </c>
      <c r="S30" s="95"/>
      <c r="T30" s="95">
        <v>3</v>
      </c>
      <c r="U30" s="95"/>
      <c r="V30" s="95">
        <v>4</v>
      </c>
      <c r="W30" s="95"/>
      <c r="X30" s="95">
        <v>5</v>
      </c>
      <c r="Y30" s="95">
        <v>4</v>
      </c>
      <c r="Z30" s="95"/>
      <c r="AA30" s="95"/>
      <c r="AB30" s="96"/>
      <c r="AC30" s="96"/>
      <c r="AD30" s="96"/>
      <c r="AE30" s="96"/>
      <c r="AF30" s="96">
        <v>1</v>
      </c>
      <c r="AG30" s="96"/>
      <c r="AH30" s="96"/>
      <c r="AI30" s="96"/>
    </row>
  </sheetData>
  <sheetProtection formatCells="0" formatColumns="0" selectLockedCells="1"/>
  <mergeCells count="29">
    <mergeCell ref="O25:P25"/>
    <mergeCell ref="O26:P26"/>
    <mergeCell ref="O21:P21"/>
    <mergeCell ref="O22:P22"/>
    <mergeCell ref="O23:P23"/>
    <mergeCell ref="O24:P24"/>
    <mergeCell ref="R18:S18"/>
    <mergeCell ref="R19:S19"/>
    <mergeCell ref="R20:S20"/>
    <mergeCell ref="M17:N17"/>
    <mergeCell ref="O18:P18"/>
    <mergeCell ref="O19:P19"/>
    <mergeCell ref="O20:P20"/>
    <mergeCell ref="G4:G6"/>
    <mergeCell ref="P1:R1"/>
    <mergeCell ref="K2:N2"/>
    <mergeCell ref="P2:P3"/>
    <mergeCell ref="Q2:Q3"/>
    <mergeCell ref="R2:R3"/>
    <mergeCell ref="U18:X18"/>
    <mergeCell ref="W23:X23"/>
    <mergeCell ref="W25:W26"/>
    <mergeCell ref="X25:X26"/>
    <mergeCell ref="R21:S21"/>
    <mergeCell ref="R26:S26"/>
    <mergeCell ref="R22:S22"/>
    <mergeCell ref="R23:S23"/>
    <mergeCell ref="R24:S24"/>
    <mergeCell ref="R25:S25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I30"/>
  <sheetViews>
    <sheetView zoomScale="85" zoomScaleNormal="85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W20" sqref="W20"/>
    </sheetView>
  </sheetViews>
  <sheetFormatPr defaultColWidth="11.421875" defaultRowHeight="12.75"/>
  <cols>
    <col min="1" max="1" width="6.140625" style="32" customWidth="1"/>
    <col min="2" max="2" width="5.140625" style="32" customWidth="1"/>
    <col min="3" max="3" width="4.57421875" style="45" bestFit="1" customWidth="1"/>
    <col min="4" max="4" width="22.57421875" style="32" customWidth="1"/>
    <col min="5" max="5" width="3.140625" style="32" customWidth="1"/>
    <col min="6" max="6" width="7.7109375" style="32" customWidth="1"/>
    <col min="7" max="7" width="22.00390625" style="32" customWidth="1"/>
    <col min="8" max="12" width="4.7109375" style="32" customWidth="1"/>
    <col min="13" max="14" width="5.28125" style="32" customWidth="1"/>
    <col min="15" max="27" width="4.7109375" style="32" customWidth="1"/>
    <col min="28" max="35" width="4.7109375" style="47" hidden="1" customWidth="1"/>
    <col min="36" max="16384" width="11.421875" style="32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  <c r="W1" s="5"/>
      <c r="AB1" s="6"/>
      <c r="AC1" s="6"/>
      <c r="AD1" s="6"/>
      <c r="AE1" s="6"/>
      <c r="AF1" s="6"/>
      <c r="AG1" s="6"/>
      <c r="AH1" s="6"/>
      <c r="AI1" s="6"/>
    </row>
    <row r="2" spans="3:35" s="1" customFormat="1" ht="16.5" customHeight="1" thickBot="1">
      <c r="C2" s="7"/>
      <c r="D2" s="3"/>
      <c r="E2" s="3"/>
      <c r="F2" s="8" t="s">
        <v>1</v>
      </c>
      <c r="G2" s="9" t="s">
        <v>272</v>
      </c>
      <c r="H2" s="3">
        <v>2</v>
      </c>
      <c r="I2" s="3"/>
      <c r="J2" s="10" t="s">
        <v>3</v>
      </c>
      <c r="K2" s="11">
        <f ca="1">TODAY()</f>
        <v>41715</v>
      </c>
      <c r="L2" s="11"/>
      <c r="M2" s="11"/>
      <c r="N2" s="11"/>
      <c r="O2" s="3"/>
      <c r="P2" s="12" t="s">
        <v>4</v>
      </c>
      <c r="Q2" s="12"/>
      <c r="R2" s="13"/>
      <c r="S2" s="3"/>
      <c r="AB2" s="6"/>
      <c r="AC2" s="6"/>
      <c r="AD2" s="6"/>
      <c r="AE2" s="6"/>
      <c r="AF2" s="6"/>
      <c r="AG2" s="6"/>
      <c r="AH2" s="6"/>
      <c r="AI2" s="6"/>
    </row>
    <row r="3" spans="3:35" s="1" customFormat="1" ht="13.5" customHeight="1" thickBot="1"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4"/>
      <c r="Q3" s="14"/>
      <c r="R3" s="15"/>
      <c r="S3" s="3"/>
      <c r="AB3" s="6"/>
      <c r="AC3" s="6"/>
      <c r="AD3" s="6"/>
      <c r="AE3" s="6"/>
      <c r="AF3" s="6"/>
      <c r="AG3" s="6"/>
      <c r="AH3" s="6"/>
      <c r="AI3" s="6"/>
    </row>
    <row r="4" spans="3:35" s="1" customFormat="1" ht="12.75">
      <c r="C4" s="7"/>
      <c r="D4" s="3"/>
      <c r="E4" s="3"/>
      <c r="F4" s="3"/>
      <c r="G4" s="1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B4" s="6"/>
      <c r="AC4" s="6"/>
      <c r="AD4" s="6"/>
      <c r="AE4" s="6"/>
      <c r="AF4" s="6"/>
      <c r="AG4" s="6"/>
      <c r="AH4" s="6"/>
      <c r="AI4" s="6"/>
    </row>
    <row r="5" spans="3:35" s="1" customFormat="1" ht="12.75">
      <c r="C5" s="7"/>
      <c r="D5" s="3"/>
      <c r="E5" s="3"/>
      <c r="F5" s="17" t="s">
        <v>6</v>
      </c>
      <c r="G5" s="18"/>
      <c r="H5" s="3"/>
      <c r="I5" s="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B5" s="6"/>
      <c r="AC5" s="6"/>
      <c r="AD5" s="6"/>
      <c r="AE5" s="6"/>
      <c r="AF5" s="6"/>
      <c r="AG5" s="6"/>
      <c r="AH5" s="6"/>
      <c r="AI5" s="6"/>
    </row>
    <row r="6" spans="3:35" s="1" customFormat="1" ht="12.75">
      <c r="C6" s="7"/>
      <c r="D6" s="3"/>
      <c r="E6" s="3"/>
      <c r="F6" s="3"/>
      <c r="G6" s="19"/>
      <c r="H6" s="3"/>
      <c r="I6" s="3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B6" s="6"/>
      <c r="AC6" s="6"/>
      <c r="AD6" s="6"/>
      <c r="AE6" s="6"/>
      <c r="AF6" s="6"/>
      <c r="AG6" s="6"/>
      <c r="AH6" s="6"/>
      <c r="AI6" s="6"/>
    </row>
    <row r="7" spans="3:35" s="1" customFormat="1" ht="13.5" thickBot="1">
      <c r="C7" s="7"/>
      <c r="D7" s="3"/>
      <c r="E7" s="3"/>
      <c r="F7" s="20"/>
      <c r="G7" s="10"/>
      <c r="H7" s="10"/>
      <c r="I7" s="10"/>
      <c r="J7" s="10"/>
      <c r="K7" s="3"/>
      <c r="L7" s="3"/>
      <c r="M7" s="3"/>
      <c r="N7" s="3"/>
      <c r="O7" s="3"/>
      <c r="P7" s="3"/>
      <c r="Q7" s="3"/>
      <c r="R7" s="3"/>
      <c r="S7" s="3"/>
      <c r="T7" s="21"/>
      <c r="U7" s="3"/>
      <c r="V7" s="5"/>
      <c r="W7" s="5"/>
      <c r="AB7" s="6"/>
      <c r="AC7" s="6"/>
      <c r="AD7" s="6"/>
      <c r="AE7" s="6"/>
      <c r="AF7" s="6"/>
      <c r="AG7" s="6"/>
      <c r="AH7" s="6"/>
      <c r="AI7" s="6"/>
    </row>
    <row r="8" spans="1:35" ht="18" customHeight="1">
      <c r="A8" s="22" t="s">
        <v>8</v>
      </c>
      <c r="B8" s="22" t="s">
        <v>9</v>
      </c>
      <c r="C8" s="23" t="s">
        <v>10</v>
      </c>
      <c r="D8" s="24" t="s">
        <v>11</v>
      </c>
      <c r="E8" s="24" t="s">
        <v>12</v>
      </c>
      <c r="F8" s="23" t="s">
        <v>13</v>
      </c>
      <c r="G8" s="25" t="s">
        <v>14</v>
      </c>
      <c r="H8" s="26" t="s">
        <v>15</v>
      </c>
      <c r="I8" s="27" t="s">
        <v>16</v>
      </c>
      <c r="J8" s="28" t="s">
        <v>17</v>
      </c>
      <c r="K8" s="28" t="s">
        <v>18</v>
      </c>
      <c r="L8" s="28" t="s">
        <v>19</v>
      </c>
      <c r="M8" s="142" t="s">
        <v>20</v>
      </c>
      <c r="N8" s="29" t="s">
        <v>21</v>
      </c>
      <c r="O8" s="28" t="s">
        <v>22</v>
      </c>
      <c r="P8" s="142" t="s">
        <v>23</v>
      </c>
      <c r="Q8" s="28" t="s">
        <v>24</v>
      </c>
      <c r="R8" s="142" t="s">
        <v>25</v>
      </c>
      <c r="S8" s="28" t="s">
        <v>26</v>
      </c>
      <c r="T8" s="29" t="s">
        <v>27</v>
      </c>
      <c r="U8" s="28" t="s">
        <v>28</v>
      </c>
      <c r="V8" s="28" t="s">
        <v>29</v>
      </c>
      <c r="W8" s="28" t="s">
        <v>30</v>
      </c>
      <c r="X8" s="142" t="s">
        <v>31</v>
      </c>
      <c r="Y8" s="28" t="s">
        <v>32</v>
      </c>
      <c r="Z8" s="28" t="s">
        <v>33</v>
      </c>
      <c r="AA8" s="30" t="s">
        <v>34</v>
      </c>
      <c r="AB8" s="31" t="s">
        <v>35</v>
      </c>
      <c r="AC8" s="31" t="s">
        <v>36</v>
      </c>
      <c r="AD8" s="31" t="s">
        <v>37</v>
      </c>
      <c r="AE8" s="31" t="s">
        <v>38</v>
      </c>
      <c r="AF8" s="31" t="s">
        <v>39</v>
      </c>
      <c r="AG8" s="31" t="s">
        <v>40</v>
      </c>
      <c r="AH8" s="31" t="s">
        <v>41</v>
      </c>
      <c r="AI8" s="31" t="s">
        <v>42</v>
      </c>
    </row>
    <row r="9" spans="1:35" ht="33.75" customHeight="1">
      <c r="A9" s="33" t="s">
        <v>50</v>
      </c>
      <c r="B9" s="33">
        <v>49</v>
      </c>
      <c r="C9" s="34">
        <f aca="true" ca="1" t="shared" si="0" ref="C9:C16">OFFSET(C9,10,0)</f>
        <v>1</v>
      </c>
      <c r="D9" s="35" t="s">
        <v>273</v>
      </c>
      <c r="E9" s="33" t="s">
        <v>45</v>
      </c>
      <c r="F9" s="33">
        <v>71</v>
      </c>
      <c r="G9" s="36" t="s">
        <v>246</v>
      </c>
      <c r="H9" s="37" t="s">
        <v>57</v>
      </c>
      <c r="I9" s="38"/>
      <c r="J9" s="38"/>
      <c r="K9" s="38"/>
      <c r="L9" s="39" t="s">
        <v>49</v>
      </c>
      <c r="M9" s="38"/>
      <c r="N9" s="38"/>
      <c r="O9" s="38"/>
      <c r="P9" s="38"/>
      <c r="Q9" s="39" t="s">
        <v>47</v>
      </c>
      <c r="R9" s="38"/>
      <c r="S9" s="38"/>
      <c r="T9" s="38"/>
      <c r="U9" s="38"/>
      <c r="V9" s="38"/>
      <c r="W9" s="39" t="s">
        <v>53</v>
      </c>
      <c r="X9" s="38"/>
      <c r="Y9" s="38"/>
      <c r="Z9" s="39" t="s">
        <v>54</v>
      </c>
      <c r="AA9" s="38"/>
      <c r="AB9" s="40"/>
      <c r="AC9" s="40"/>
      <c r="AD9" s="41"/>
      <c r="AE9" s="41"/>
      <c r="AF9" s="41"/>
      <c r="AG9" s="41"/>
      <c r="AH9" s="41"/>
      <c r="AI9" s="41"/>
    </row>
    <row r="10" spans="1:35" ht="33.75" customHeight="1">
      <c r="A10" s="33" t="s">
        <v>43</v>
      </c>
      <c r="B10" s="33">
        <v>35</v>
      </c>
      <c r="C10" s="34">
        <f ca="1" t="shared" si="0"/>
        <v>2</v>
      </c>
      <c r="D10" s="35" t="s">
        <v>274</v>
      </c>
      <c r="E10" s="33" t="s">
        <v>45</v>
      </c>
      <c r="F10" s="33">
        <v>74</v>
      </c>
      <c r="G10" s="36" t="s">
        <v>62</v>
      </c>
      <c r="H10" s="38"/>
      <c r="I10" s="39" t="s">
        <v>275</v>
      </c>
      <c r="J10" s="38"/>
      <c r="K10" s="38"/>
      <c r="L10" s="38"/>
      <c r="M10" s="39"/>
      <c r="N10" s="38"/>
      <c r="O10" s="38"/>
      <c r="P10" s="39"/>
      <c r="Q10" s="38"/>
      <c r="R10" s="39"/>
      <c r="S10" s="38"/>
      <c r="T10" s="38"/>
      <c r="U10" s="38"/>
      <c r="V10" s="38"/>
      <c r="W10" s="38"/>
      <c r="X10" s="39"/>
      <c r="Y10" s="38"/>
      <c r="Z10" s="38"/>
      <c r="AA10" s="38"/>
      <c r="AB10" s="40"/>
      <c r="AC10" s="41"/>
      <c r="AD10" s="40"/>
      <c r="AE10" s="41"/>
      <c r="AF10" s="41"/>
      <c r="AG10" s="41"/>
      <c r="AH10" s="41"/>
      <c r="AI10" s="41"/>
    </row>
    <row r="11" spans="1:35" ht="33.75" customHeight="1">
      <c r="A11" s="33" t="s">
        <v>50</v>
      </c>
      <c r="B11" s="33">
        <v>44</v>
      </c>
      <c r="C11" s="34">
        <f ca="1" t="shared" si="0"/>
        <v>3</v>
      </c>
      <c r="D11" s="143" t="s">
        <v>276</v>
      </c>
      <c r="E11" s="33" t="s">
        <v>45</v>
      </c>
      <c r="F11" s="33">
        <v>74</v>
      </c>
      <c r="G11" s="36" t="s">
        <v>277</v>
      </c>
      <c r="H11" s="38"/>
      <c r="I11" s="39" t="s">
        <v>60</v>
      </c>
      <c r="J11" s="38"/>
      <c r="K11" s="38"/>
      <c r="L11" s="38"/>
      <c r="M11" s="38"/>
      <c r="N11" s="38"/>
      <c r="O11" s="39" t="s">
        <v>47</v>
      </c>
      <c r="P11" s="38"/>
      <c r="Q11" s="38"/>
      <c r="R11" s="38"/>
      <c r="S11" s="39" t="s">
        <v>54</v>
      </c>
      <c r="T11" s="38"/>
      <c r="U11" s="38"/>
      <c r="V11" s="39" t="s">
        <v>53</v>
      </c>
      <c r="W11" s="38"/>
      <c r="X11" s="38"/>
      <c r="Y11" s="39" t="s">
        <v>47</v>
      </c>
      <c r="Z11" s="38"/>
      <c r="AA11" s="38"/>
      <c r="AB11" s="41"/>
      <c r="AC11" s="40"/>
      <c r="AD11" s="41"/>
      <c r="AE11" s="40"/>
      <c r="AF11" s="41"/>
      <c r="AG11" s="41"/>
      <c r="AH11" s="41"/>
      <c r="AI11" s="41"/>
    </row>
    <row r="12" spans="1:35" ht="33.75" customHeight="1">
      <c r="A12" s="33" t="s">
        <v>50</v>
      </c>
      <c r="B12" s="33">
        <v>85</v>
      </c>
      <c r="C12" s="34">
        <f ca="1" t="shared" si="0"/>
        <v>4</v>
      </c>
      <c r="D12" s="143" t="s">
        <v>278</v>
      </c>
      <c r="E12" s="33" t="s">
        <v>45</v>
      </c>
      <c r="F12" s="33">
        <v>76</v>
      </c>
      <c r="G12" s="36" t="s">
        <v>199</v>
      </c>
      <c r="H12" s="39" t="s">
        <v>47</v>
      </c>
      <c r="I12" s="38"/>
      <c r="J12" s="39" t="s">
        <v>53</v>
      </c>
      <c r="K12" s="38"/>
      <c r="L12" s="38"/>
      <c r="M12" s="38"/>
      <c r="N12" s="39" t="s">
        <v>53</v>
      </c>
      <c r="O12" s="38"/>
      <c r="P12" s="38"/>
      <c r="Q12" s="38"/>
      <c r="R12" s="39"/>
      <c r="S12" s="38"/>
      <c r="T12" s="38"/>
      <c r="U12" s="39" t="s">
        <v>47</v>
      </c>
      <c r="V12" s="38"/>
      <c r="W12" s="38"/>
      <c r="X12" s="38"/>
      <c r="Y12" s="38"/>
      <c r="Z12" s="38"/>
      <c r="AA12" s="38"/>
      <c r="AB12" s="41"/>
      <c r="AC12" s="41"/>
      <c r="AD12" s="41"/>
      <c r="AE12" s="40"/>
      <c r="AF12" s="40"/>
      <c r="AG12" s="41"/>
      <c r="AH12" s="41"/>
      <c r="AI12" s="41"/>
    </row>
    <row r="13" spans="1:35" ht="33.75" customHeight="1">
      <c r="A13" s="33" t="s">
        <v>50</v>
      </c>
      <c r="B13" s="33">
        <v>49</v>
      </c>
      <c r="C13" s="34">
        <f ca="1" t="shared" si="0"/>
        <v>5</v>
      </c>
      <c r="D13" s="143" t="s">
        <v>279</v>
      </c>
      <c r="E13" s="33" t="s">
        <v>45</v>
      </c>
      <c r="F13" s="33">
        <v>76</v>
      </c>
      <c r="G13" s="36" t="s">
        <v>280</v>
      </c>
      <c r="H13" s="38"/>
      <c r="I13" s="38"/>
      <c r="J13" s="39" t="s">
        <v>47</v>
      </c>
      <c r="K13" s="38"/>
      <c r="L13" s="39" t="s">
        <v>47</v>
      </c>
      <c r="M13" s="38"/>
      <c r="N13" s="38"/>
      <c r="O13" s="39" t="s">
        <v>47</v>
      </c>
      <c r="P13" s="38"/>
      <c r="Q13" s="38"/>
      <c r="R13" s="38"/>
      <c r="S13" s="38"/>
      <c r="T13" s="39" t="s">
        <v>257</v>
      </c>
      <c r="U13" s="38"/>
      <c r="V13" s="38"/>
      <c r="W13" s="38"/>
      <c r="X13" s="39"/>
      <c r="Y13" s="38"/>
      <c r="Z13" s="38"/>
      <c r="AA13" s="38"/>
      <c r="AB13" s="41"/>
      <c r="AC13" s="41"/>
      <c r="AD13" s="41"/>
      <c r="AE13" s="41"/>
      <c r="AF13" s="41"/>
      <c r="AG13" s="40"/>
      <c r="AH13" s="40"/>
      <c r="AI13" s="41"/>
    </row>
    <row r="14" spans="1:35" ht="33.75" customHeight="1">
      <c r="A14" s="33" t="s">
        <v>50</v>
      </c>
      <c r="B14" s="33">
        <v>85</v>
      </c>
      <c r="C14" s="34">
        <f ca="1" t="shared" si="0"/>
        <v>6</v>
      </c>
      <c r="D14" s="143" t="s">
        <v>281</v>
      </c>
      <c r="E14" s="33" t="s">
        <v>45</v>
      </c>
      <c r="F14" s="33">
        <v>79</v>
      </c>
      <c r="G14" s="36" t="s">
        <v>282</v>
      </c>
      <c r="H14" s="38"/>
      <c r="I14" s="38"/>
      <c r="J14" s="38"/>
      <c r="K14" s="39" t="s">
        <v>49</v>
      </c>
      <c r="L14" s="38"/>
      <c r="M14" s="39"/>
      <c r="N14" s="38"/>
      <c r="O14" s="38"/>
      <c r="P14" s="38"/>
      <c r="Q14" s="39" t="s">
        <v>47</v>
      </c>
      <c r="R14" s="38"/>
      <c r="S14" s="38"/>
      <c r="T14" s="38"/>
      <c r="U14" s="38"/>
      <c r="V14" s="38"/>
      <c r="W14" s="38"/>
      <c r="X14" s="38"/>
      <c r="Y14" s="39" t="s">
        <v>49</v>
      </c>
      <c r="Z14" s="38"/>
      <c r="AA14" s="39" t="s">
        <v>47</v>
      </c>
      <c r="AB14" s="41"/>
      <c r="AC14" s="41"/>
      <c r="AD14" s="41"/>
      <c r="AE14" s="41"/>
      <c r="AF14" s="40"/>
      <c r="AG14" s="40"/>
      <c r="AH14" s="41"/>
      <c r="AI14" s="41"/>
    </row>
    <row r="15" spans="1:35" s="44" customFormat="1" ht="33.75" customHeight="1">
      <c r="A15" s="33" t="s">
        <v>50</v>
      </c>
      <c r="B15" s="33">
        <v>49</v>
      </c>
      <c r="C15" s="34">
        <f ca="1" t="shared" si="0"/>
        <v>7</v>
      </c>
      <c r="D15" s="143" t="s">
        <v>283</v>
      </c>
      <c r="E15" s="33" t="s">
        <v>45</v>
      </c>
      <c r="F15" s="33">
        <v>87</v>
      </c>
      <c r="G15" s="36" t="s">
        <v>284</v>
      </c>
      <c r="H15" s="38"/>
      <c r="I15" s="38"/>
      <c r="J15" s="38"/>
      <c r="K15" s="38"/>
      <c r="L15" s="38"/>
      <c r="M15" s="38"/>
      <c r="N15" s="38"/>
      <c r="O15" s="38"/>
      <c r="P15" s="39"/>
      <c r="Q15" s="38"/>
      <c r="R15" s="38"/>
      <c r="S15" s="39" t="s">
        <v>47</v>
      </c>
      <c r="T15" s="38"/>
      <c r="U15" s="39" t="s">
        <v>53</v>
      </c>
      <c r="V15" s="38"/>
      <c r="W15" s="39" t="s">
        <v>47</v>
      </c>
      <c r="X15" s="38"/>
      <c r="Y15" s="38"/>
      <c r="Z15" s="38"/>
      <c r="AA15" s="39" t="s">
        <v>47</v>
      </c>
      <c r="AB15" s="42"/>
      <c r="AC15" s="42"/>
      <c r="AD15" s="42"/>
      <c r="AE15" s="42"/>
      <c r="AF15" s="42"/>
      <c r="AG15" s="42"/>
      <c r="AH15" s="43"/>
      <c r="AI15" s="43"/>
    </row>
    <row r="16" spans="1:35" ht="33.75" customHeight="1">
      <c r="A16" s="33" t="s">
        <v>50</v>
      </c>
      <c r="B16" s="33">
        <v>72</v>
      </c>
      <c r="C16" s="34">
        <f ca="1" t="shared" si="0"/>
        <v>8</v>
      </c>
      <c r="D16" s="35" t="s">
        <v>285</v>
      </c>
      <c r="E16" s="33" t="s">
        <v>45</v>
      </c>
      <c r="F16" s="33">
        <v>92</v>
      </c>
      <c r="G16" s="36" t="s">
        <v>234</v>
      </c>
      <c r="H16" s="38"/>
      <c r="I16" s="38"/>
      <c r="J16" s="38"/>
      <c r="K16" s="39" t="s">
        <v>47</v>
      </c>
      <c r="L16" s="38"/>
      <c r="M16" s="38"/>
      <c r="N16" s="39" t="s">
        <v>47</v>
      </c>
      <c r="O16" s="38"/>
      <c r="P16" s="38"/>
      <c r="Q16" s="38"/>
      <c r="R16" s="38"/>
      <c r="S16" s="38"/>
      <c r="T16" s="39" t="s">
        <v>47</v>
      </c>
      <c r="U16" s="38"/>
      <c r="V16" s="39" t="s">
        <v>47</v>
      </c>
      <c r="W16" s="38"/>
      <c r="X16" s="38"/>
      <c r="Y16" s="38"/>
      <c r="Z16" s="39" t="s">
        <v>60</v>
      </c>
      <c r="AA16" s="38"/>
      <c r="AB16" s="41"/>
      <c r="AC16" s="41"/>
      <c r="AD16" s="40"/>
      <c r="AE16" s="41"/>
      <c r="AF16" s="41"/>
      <c r="AG16" s="41"/>
      <c r="AH16" s="41"/>
      <c r="AI16" s="40"/>
    </row>
    <row r="17" spans="4:27" ht="18.75" customHeight="1" thickBot="1">
      <c r="D17" s="46"/>
      <c r="E17" s="46"/>
      <c r="F17" s="46"/>
      <c r="G17" s="46"/>
      <c r="H17" s="47"/>
      <c r="I17" s="47"/>
      <c r="J17" s="47"/>
      <c r="K17" s="47"/>
      <c r="L17" s="47"/>
      <c r="M17" s="48" t="s">
        <v>69</v>
      </c>
      <c r="N17" s="48"/>
      <c r="O17" s="49"/>
      <c r="P17" s="49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22.5" customHeight="1" thickBot="1">
      <c r="A18" s="22" t="s">
        <v>8</v>
      </c>
      <c r="B18" s="22" t="s">
        <v>9</v>
      </c>
      <c r="C18" s="23" t="s">
        <v>10</v>
      </c>
      <c r="D18" s="24" t="s">
        <v>11</v>
      </c>
      <c r="E18" s="24" t="s">
        <v>12</v>
      </c>
      <c r="F18" s="50" t="s">
        <v>70</v>
      </c>
      <c r="G18" s="51" t="s">
        <v>14</v>
      </c>
      <c r="H18" s="52" t="s">
        <v>71</v>
      </c>
      <c r="I18" s="53" t="s">
        <v>72</v>
      </c>
      <c r="J18" s="53" t="s">
        <v>73</v>
      </c>
      <c r="K18" s="53" t="s">
        <v>74</v>
      </c>
      <c r="L18" s="54" t="s">
        <v>75</v>
      </c>
      <c r="M18" s="52" t="s">
        <v>76</v>
      </c>
      <c r="N18" s="55" t="s">
        <v>77</v>
      </c>
      <c r="O18" s="56" t="s">
        <v>78</v>
      </c>
      <c r="P18" s="57"/>
      <c r="Q18" s="58" t="s">
        <v>79</v>
      </c>
      <c r="R18" s="59" t="s">
        <v>80</v>
      </c>
      <c r="S18" s="60"/>
      <c r="T18" s="47"/>
      <c r="U18" s="61" t="s">
        <v>81</v>
      </c>
      <c r="V18" s="61"/>
      <c r="W18" s="61"/>
      <c r="X18" s="61"/>
      <c r="Y18" s="47"/>
      <c r="Z18" s="47"/>
      <c r="AA18" s="47"/>
    </row>
    <row r="19" spans="1:27" ht="18" customHeight="1">
      <c r="A19" s="33" t="str">
        <f aca="true" ca="1" t="shared" si="1" ref="A19:B26">OFFSET(A19,-10,0)</f>
        <v>PDL</v>
      </c>
      <c r="B19" s="33">
        <f ca="1" t="shared" si="1"/>
        <v>49</v>
      </c>
      <c r="C19" s="22">
        <v>1</v>
      </c>
      <c r="D19" s="62" t="str">
        <f aca="true" ca="1" t="shared" si="2" ref="D19:E26">OFFSET(D19,-10,0)</f>
        <v>MARQUET Terry</v>
      </c>
      <c r="E19" s="33" t="str">
        <f ca="1" t="shared" si="2"/>
        <v>M</v>
      </c>
      <c r="F19" s="33">
        <v>50</v>
      </c>
      <c r="G19" s="33" t="str">
        <f aca="true" ca="1" t="shared" si="3" ref="G19:G26">OFFSET(G19,-10,0)</f>
        <v>DOJO DU SOC CANDE</v>
      </c>
      <c r="H19" s="63">
        <v>10</v>
      </c>
      <c r="I19" s="64">
        <v>7</v>
      </c>
      <c r="J19" s="64">
        <v>0</v>
      </c>
      <c r="K19" s="64">
        <v>10</v>
      </c>
      <c r="L19" s="65">
        <v>10</v>
      </c>
      <c r="M19" s="66"/>
      <c r="N19" s="67"/>
      <c r="O19" s="68">
        <f aca="true" t="shared" si="4" ref="O19:O26">SUM(H19:N19)</f>
        <v>37</v>
      </c>
      <c r="P19" s="69"/>
      <c r="Q19" s="70"/>
      <c r="R19" s="71">
        <f aca="true" ca="1" t="shared" si="5" ref="R19:R26">SUM(OFFSET(R19,0,-12),OFFSET(R19,0,-3))</f>
        <v>87</v>
      </c>
      <c r="S19" s="60"/>
      <c r="T19" s="47"/>
      <c r="U19" s="72" t="s">
        <v>35</v>
      </c>
      <c r="V19" s="147" t="s">
        <v>36</v>
      </c>
      <c r="W19" s="72" t="s">
        <v>37</v>
      </c>
      <c r="X19" s="149" t="s">
        <v>38</v>
      </c>
      <c r="Y19" s="73"/>
      <c r="Z19" s="47"/>
      <c r="AA19" s="47"/>
    </row>
    <row r="20" spans="1:27" ht="18" customHeight="1">
      <c r="A20" s="33" t="str">
        <f ca="1" t="shared" si="1"/>
        <v>BRE</v>
      </c>
      <c r="B20" s="33">
        <f ca="1" t="shared" si="1"/>
        <v>35</v>
      </c>
      <c r="C20" s="22">
        <v>2</v>
      </c>
      <c r="D20" s="62" t="str">
        <f ca="1" t="shared" si="2"/>
        <v>DOGRU Kevin</v>
      </c>
      <c r="E20" s="33" t="str">
        <f ca="1" t="shared" si="2"/>
        <v>M</v>
      </c>
      <c r="F20" s="33">
        <v>90</v>
      </c>
      <c r="G20" s="33" t="str">
        <f ca="1" t="shared" si="3"/>
        <v>JUDO CLUB DU PAYS GALLO</v>
      </c>
      <c r="H20" s="63" t="s">
        <v>133</v>
      </c>
      <c r="I20" s="64" t="str">
        <f>IF(M20&lt;&gt;"","-","")</f>
        <v>-</v>
      </c>
      <c r="J20" s="64" t="str">
        <f>IF(M20&lt;&gt;"","-","")</f>
        <v>-</v>
      </c>
      <c r="K20" s="64" t="str">
        <f>IF(M20&lt;&gt;"","-","")</f>
        <v>-</v>
      </c>
      <c r="L20" s="65" t="str">
        <f aca="true" t="shared" si="6" ref="L20:L25">IF(M20&lt;&gt;"","-","")</f>
        <v>-</v>
      </c>
      <c r="M20" s="63" t="s">
        <v>133</v>
      </c>
      <c r="N20" s="74"/>
      <c r="O20" s="68">
        <f t="shared" si="4"/>
        <v>0</v>
      </c>
      <c r="P20" s="69"/>
      <c r="Q20" s="70"/>
      <c r="R20" s="71">
        <f ca="1" t="shared" si="5"/>
        <v>90</v>
      </c>
      <c r="S20" s="60"/>
      <c r="T20" s="47"/>
      <c r="U20" s="148" t="s">
        <v>39</v>
      </c>
      <c r="V20" s="149" t="s">
        <v>40</v>
      </c>
      <c r="W20" s="148" t="s">
        <v>41</v>
      </c>
      <c r="X20" s="147" t="s">
        <v>42</v>
      </c>
      <c r="Y20" s="75"/>
      <c r="Z20" s="76"/>
      <c r="AA20" s="47"/>
    </row>
    <row r="21" spans="1:27" ht="18" customHeight="1">
      <c r="A21" s="33" t="str">
        <f ca="1" t="shared" si="1"/>
        <v>PDL</v>
      </c>
      <c r="B21" s="33">
        <f ca="1" t="shared" si="1"/>
        <v>44</v>
      </c>
      <c r="C21" s="22">
        <v>3</v>
      </c>
      <c r="D21" s="33" t="str">
        <f ca="1" t="shared" si="2"/>
        <v>GUILLOTTE Flavien</v>
      </c>
      <c r="E21" s="33" t="str">
        <f ca="1" t="shared" si="2"/>
        <v>M</v>
      </c>
      <c r="F21" s="33">
        <v>40</v>
      </c>
      <c r="G21" s="33" t="str">
        <f ca="1" t="shared" si="3"/>
        <v>JUDO ANCENIS</v>
      </c>
      <c r="H21" s="63">
        <v>0</v>
      </c>
      <c r="I21" s="64">
        <v>10</v>
      </c>
      <c r="J21" s="64">
        <v>10</v>
      </c>
      <c r="K21" s="64">
        <v>0</v>
      </c>
      <c r="L21" s="65">
        <f t="shared" si="6"/>
      </c>
      <c r="M21" s="63"/>
      <c r="N21" s="74"/>
      <c r="O21" s="68">
        <f t="shared" si="4"/>
        <v>20</v>
      </c>
      <c r="P21" s="69"/>
      <c r="Q21" s="70"/>
      <c r="R21" s="71">
        <f ca="1" t="shared" si="5"/>
        <v>60</v>
      </c>
      <c r="S21" s="60"/>
      <c r="T21" s="47"/>
      <c r="U21" s="47"/>
      <c r="V21" s="47"/>
      <c r="W21" s="77"/>
      <c r="X21" s="77"/>
      <c r="Y21" s="78"/>
      <c r="Z21" s="76"/>
      <c r="AA21" s="47"/>
    </row>
    <row r="22" spans="1:27" ht="18" customHeight="1">
      <c r="A22" s="33" t="str">
        <f ca="1" t="shared" si="1"/>
        <v>PDL</v>
      </c>
      <c r="B22" s="33">
        <f ca="1" t="shared" si="1"/>
        <v>85</v>
      </c>
      <c r="C22" s="22">
        <v>4</v>
      </c>
      <c r="D22" s="33" t="str">
        <f ca="1" t="shared" si="2"/>
        <v>BARON Anthony</v>
      </c>
      <c r="E22" s="33" t="str">
        <f ca="1" t="shared" si="2"/>
        <v>M</v>
      </c>
      <c r="F22" s="33">
        <v>40</v>
      </c>
      <c r="G22" s="33" t="str">
        <f ca="1" t="shared" si="3"/>
        <v>JUDO CLUB LES HERBIERS</v>
      </c>
      <c r="H22" s="63">
        <v>0</v>
      </c>
      <c r="I22" s="64">
        <v>10</v>
      </c>
      <c r="J22" s="64">
        <v>10</v>
      </c>
      <c r="K22" s="64">
        <v>0</v>
      </c>
      <c r="L22" s="65">
        <f t="shared" si="6"/>
      </c>
      <c r="M22" s="63"/>
      <c r="N22" s="74"/>
      <c r="O22" s="68">
        <f t="shared" si="4"/>
        <v>20</v>
      </c>
      <c r="P22" s="69"/>
      <c r="Q22" s="70"/>
      <c r="R22" s="71">
        <f ca="1" t="shared" si="5"/>
        <v>60</v>
      </c>
      <c r="S22" s="60"/>
      <c r="T22" s="47"/>
      <c r="U22" s="47"/>
      <c r="V22" s="78"/>
      <c r="W22" s="78"/>
      <c r="X22" s="78"/>
      <c r="Y22" s="78"/>
      <c r="Z22" s="76"/>
      <c r="AA22" s="47"/>
    </row>
    <row r="23" spans="1:27" ht="18" customHeight="1" thickBot="1">
      <c r="A23" s="33" t="str">
        <f ca="1" t="shared" si="1"/>
        <v>PDL</v>
      </c>
      <c r="B23" s="33">
        <f ca="1" t="shared" si="1"/>
        <v>49</v>
      </c>
      <c r="C23" s="22">
        <v>5</v>
      </c>
      <c r="D23" s="33" t="str">
        <f ca="1" t="shared" si="2"/>
        <v>GODIN Arthur</v>
      </c>
      <c r="E23" s="33" t="str">
        <f ca="1" t="shared" si="2"/>
        <v>M</v>
      </c>
      <c r="F23" s="33">
        <v>17</v>
      </c>
      <c r="G23" s="33" t="str">
        <f ca="1" t="shared" si="3"/>
        <v>JUDO JUJITSU MURS-ERIGNE</v>
      </c>
      <c r="H23" s="63">
        <v>0</v>
      </c>
      <c r="I23" s="64">
        <v>0</v>
      </c>
      <c r="J23" s="64">
        <v>0</v>
      </c>
      <c r="K23" s="64">
        <v>10</v>
      </c>
      <c r="L23" s="65" t="str">
        <f t="shared" si="6"/>
        <v>-</v>
      </c>
      <c r="M23" s="63">
        <v>10</v>
      </c>
      <c r="N23" s="74"/>
      <c r="O23" s="68">
        <f t="shared" si="4"/>
        <v>20</v>
      </c>
      <c r="P23" s="69"/>
      <c r="Q23" s="70"/>
      <c r="R23" s="71">
        <f ca="1" t="shared" si="5"/>
        <v>37</v>
      </c>
      <c r="S23" s="60"/>
      <c r="T23" s="47"/>
      <c r="U23" s="47"/>
      <c r="V23" s="47"/>
      <c r="W23" s="79" t="s">
        <v>82</v>
      </c>
      <c r="X23" s="79"/>
      <c r="Y23" s="47"/>
      <c r="Z23" s="47"/>
      <c r="AA23" s="47"/>
    </row>
    <row r="24" spans="1:27" ht="18" customHeight="1" thickBot="1">
      <c r="A24" s="33" t="str">
        <f ca="1" t="shared" si="1"/>
        <v>PDL</v>
      </c>
      <c r="B24" s="33">
        <f ca="1" t="shared" si="1"/>
        <v>85</v>
      </c>
      <c r="C24" s="22">
        <v>6</v>
      </c>
      <c r="D24" s="33" t="str">
        <f ca="1" t="shared" si="2"/>
        <v>LETUVE Alexis</v>
      </c>
      <c r="E24" s="33" t="str">
        <f ca="1" t="shared" si="2"/>
        <v>M</v>
      </c>
      <c r="F24" s="33">
        <v>30</v>
      </c>
      <c r="G24" s="33" t="str">
        <f ca="1" t="shared" si="3"/>
        <v>UNION JUDO LITTORAL VENDEE</v>
      </c>
      <c r="H24" s="63">
        <v>7</v>
      </c>
      <c r="I24" s="64">
        <v>0</v>
      </c>
      <c r="J24" s="64">
        <v>7</v>
      </c>
      <c r="K24" s="64">
        <v>0</v>
      </c>
      <c r="L24" s="65">
        <f t="shared" si="6"/>
      </c>
      <c r="M24" s="63"/>
      <c r="N24" s="74"/>
      <c r="O24" s="68">
        <f t="shared" si="4"/>
        <v>14</v>
      </c>
      <c r="P24" s="69"/>
      <c r="Q24" s="70"/>
      <c r="R24" s="71">
        <f ca="1" t="shared" si="5"/>
        <v>44</v>
      </c>
      <c r="S24" s="60"/>
      <c r="T24" s="47"/>
      <c r="U24" s="47"/>
      <c r="V24" s="47"/>
      <c r="W24" s="80" t="s">
        <v>83</v>
      </c>
      <c r="X24" s="81" t="s">
        <v>84</v>
      </c>
      <c r="Y24" s="47"/>
      <c r="Z24" s="47"/>
      <c r="AA24" s="47"/>
    </row>
    <row r="25" spans="1:27" ht="18" customHeight="1">
      <c r="A25" s="33" t="str">
        <f ca="1" t="shared" si="1"/>
        <v>PDL</v>
      </c>
      <c r="B25" s="33">
        <f ca="1" t="shared" si="1"/>
        <v>49</v>
      </c>
      <c r="C25" s="22">
        <v>7</v>
      </c>
      <c r="D25" s="33" t="str">
        <f ca="1" t="shared" si="2"/>
        <v>GOUJON Victor</v>
      </c>
      <c r="E25" s="33" t="str">
        <f ca="1" t="shared" si="2"/>
        <v>M</v>
      </c>
      <c r="F25" s="33">
        <v>87</v>
      </c>
      <c r="G25" s="33" t="str">
        <f ca="1" t="shared" si="3"/>
        <v>ECOLE JUDO JUJITSU DE CHOLET</v>
      </c>
      <c r="H25" s="63">
        <v>0</v>
      </c>
      <c r="I25" s="64">
        <v>10</v>
      </c>
      <c r="J25" s="64">
        <v>0</v>
      </c>
      <c r="K25" s="64">
        <v>0</v>
      </c>
      <c r="L25" s="65">
        <f t="shared" si="6"/>
      </c>
      <c r="M25" s="82"/>
      <c r="N25" s="83"/>
      <c r="O25" s="68">
        <f t="shared" si="4"/>
        <v>10</v>
      </c>
      <c r="P25" s="69"/>
      <c r="Q25" s="70"/>
      <c r="R25" s="71">
        <f ca="1" t="shared" si="5"/>
        <v>97</v>
      </c>
      <c r="S25" s="60"/>
      <c r="T25" s="47"/>
      <c r="U25" s="47"/>
      <c r="V25" s="47"/>
      <c r="W25" s="84">
        <v>7</v>
      </c>
      <c r="X25" s="85">
        <v>10</v>
      </c>
      <c r="Y25" s="47"/>
      <c r="Z25" s="47"/>
      <c r="AA25" s="47"/>
    </row>
    <row r="26" spans="1:27" ht="18" customHeight="1" thickBot="1">
      <c r="A26" s="33" t="str">
        <f ca="1" t="shared" si="1"/>
        <v>PDL</v>
      </c>
      <c r="B26" s="33">
        <f ca="1" t="shared" si="1"/>
        <v>72</v>
      </c>
      <c r="C26" s="22">
        <v>8</v>
      </c>
      <c r="D26" s="62" t="str">
        <f ca="1" t="shared" si="2"/>
        <v>FONTAINE Alexandre</v>
      </c>
      <c r="E26" s="33" t="str">
        <f ca="1" t="shared" si="2"/>
        <v>M</v>
      </c>
      <c r="F26" s="33">
        <v>47</v>
      </c>
      <c r="G26" s="33" t="str">
        <f ca="1" t="shared" si="3"/>
        <v>JC SUZERAIN</v>
      </c>
      <c r="H26" s="86">
        <v>0</v>
      </c>
      <c r="I26" s="87">
        <v>0</v>
      </c>
      <c r="J26" s="87">
        <v>0</v>
      </c>
      <c r="K26" s="87">
        <v>0</v>
      </c>
      <c r="L26" s="88">
        <v>0</v>
      </c>
      <c r="M26" s="86"/>
      <c r="N26" s="89"/>
      <c r="O26" s="90">
        <f t="shared" si="4"/>
        <v>0</v>
      </c>
      <c r="P26" s="91"/>
      <c r="Q26" s="70"/>
      <c r="R26" s="71">
        <f ca="1" t="shared" si="5"/>
        <v>47</v>
      </c>
      <c r="S26" s="60"/>
      <c r="T26" s="47"/>
      <c r="U26" s="47"/>
      <c r="V26" s="47"/>
      <c r="W26" s="92"/>
      <c r="X26" s="93"/>
      <c r="Y26" s="47"/>
      <c r="Z26" s="47"/>
      <c r="AA26" s="47"/>
    </row>
    <row r="27" ht="11.25">
      <c r="N27" s="32" t="s">
        <v>85</v>
      </c>
    </row>
    <row r="28" spans="3:35" ht="11.25" hidden="1">
      <c r="C28" s="45">
        <f>COUNT(H19:N26)/2</f>
        <v>15.5</v>
      </c>
      <c r="G28" s="94" t="s">
        <v>86</v>
      </c>
      <c r="H28" s="95">
        <v>1</v>
      </c>
      <c r="I28" s="95">
        <v>2</v>
      </c>
      <c r="J28" s="95">
        <v>2</v>
      </c>
      <c r="K28" s="95">
        <v>3</v>
      </c>
      <c r="L28" s="95">
        <v>4</v>
      </c>
      <c r="M28" s="95"/>
      <c r="N28" s="95">
        <v>5</v>
      </c>
      <c r="O28" s="95">
        <v>6</v>
      </c>
      <c r="P28" s="95"/>
      <c r="Q28" s="95">
        <v>7</v>
      </c>
      <c r="R28" s="95"/>
      <c r="S28" s="95">
        <v>8</v>
      </c>
      <c r="T28" s="95">
        <v>9</v>
      </c>
      <c r="U28" s="95">
        <v>10</v>
      </c>
      <c r="V28" s="95">
        <v>11</v>
      </c>
      <c r="W28" s="95">
        <v>12</v>
      </c>
      <c r="X28" s="95"/>
      <c r="Y28" s="95">
        <v>13</v>
      </c>
      <c r="Z28" s="95">
        <v>14</v>
      </c>
      <c r="AA28" s="95">
        <v>15</v>
      </c>
      <c r="AB28" s="96"/>
      <c r="AC28" s="96"/>
      <c r="AD28" s="96"/>
      <c r="AE28" s="96"/>
      <c r="AF28" s="96"/>
      <c r="AG28" s="96"/>
      <c r="AH28" s="96"/>
      <c r="AI28" s="96"/>
    </row>
    <row r="29" spans="7:35" ht="11.25" hidden="1">
      <c r="G29" s="94" t="s">
        <v>87</v>
      </c>
      <c r="H29" s="95">
        <v>1</v>
      </c>
      <c r="I29" s="95">
        <v>1</v>
      </c>
      <c r="J29" s="95">
        <v>2</v>
      </c>
      <c r="K29" s="95">
        <v>1</v>
      </c>
      <c r="L29" s="95">
        <v>2</v>
      </c>
      <c r="M29" s="95"/>
      <c r="N29" s="95">
        <v>3</v>
      </c>
      <c r="O29" s="95">
        <v>1</v>
      </c>
      <c r="P29" s="95"/>
      <c r="Q29" s="95">
        <v>3</v>
      </c>
      <c r="R29" s="95"/>
      <c r="S29" s="95">
        <v>2</v>
      </c>
      <c r="T29" s="95">
        <v>4</v>
      </c>
      <c r="U29" s="95">
        <v>4</v>
      </c>
      <c r="V29" s="95">
        <v>3</v>
      </c>
      <c r="W29" s="95">
        <v>4</v>
      </c>
      <c r="X29" s="95"/>
      <c r="Y29" s="95">
        <v>4</v>
      </c>
      <c r="Z29" s="95">
        <v>5</v>
      </c>
      <c r="AA29" s="95">
        <v>4</v>
      </c>
      <c r="AB29" s="96"/>
      <c r="AC29" s="96"/>
      <c r="AD29" s="96"/>
      <c r="AE29" s="96"/>
      <c r="AF29" s="96"/>
      <c r="AG29" s="96"/>
      <c r="AH29" s="96"/>
      <c r="AI29" s="96"/>
    </row>
    <row r="30" spans="7:35" ht="11.25" hidden="1">
      <c r="G30" s="94" t="s">
        <v>88</v>
      </c>
      <c r="H30" s="95">
        <v>1</v>
      </c>
      <c r="I30" s="95">
        <v>1</v>
      </c>
      <c r="J30" s="95">
        <v>1</v>
      </c>
      <c r="K30" s="95">
        <v>1</v>
      </c>
      <c r="L30" s="95">
        <v>2</v>
      </c>
      <c r="M30" s="95"/>
      <c r="N30" s="95">
        <v>2</v>
      </c>
      <c r="O30" s="95">
        <v>3</v>
      </c>
      <c r="P30" s="95"/>
      <c r="Q30" s="95">
        <v>2</v>
      </c>
      <c r="R30" s="95"/>
      <c r="S30" s="95">
        <v>1</v>
      </c>
      <c r="T30" s="95">
        <v>3</v>
      </c>
      <c r="U30" s="95">
        <v>2</v>
      </c>
      <c r="V30" s="95">
        <v>4</v>
      </c>
      <c r="W30" s="95">
        <v>3</v>
      </c>
      <c r="X30" s="95"/>
      <c r="Y30" s="95">
        <v>3</v>
      </c>
      <c r="Z30" s="95">
        <v>5</v>
      </c>
      <c r="AA30" s="95">
        <v>4</v>
      </c>
      <c r="AB30" s="96"/>
      <c r="AC30" s="96"/>
      <c r="AD30" s="96"/>
      <c r="AE30" s="96"/>
      <c r="AF30" s="96"/>
      <c r="AG30" s="96"/>
      <c r="AH30" s="96"/>
      <c r="AI30" s="96"/>
    </row>
  </sheetData>
  <sheetProtection formatCells="0" formatColumns="0" selectLockedCells="1"/>
  <mergeCells count="29">
    <mergeCell ref="O25:P25"/>
    <mergeCell ref="O26:P26"/>
    <mergeCell ref="O21:P21"/>
    <mergeCell ref="O22:P22"/>
    <mergeCell ref="O23:P23"/>
    <mergeCell ref="O24:P24"/>
    <mergeCell ref="R18:S18"/>
    <mergeCell ref="R19:S19"/>
    <mergeCell ref="R20:S20"/>
    <mergeCell ref="M17:N17"/>
    <mergeCell ref="O18:P18"/>
    <mergeCell ref="O19:P19"/>
    <mergeCell ref="O20:P20"/>
    <mergeCell ref="G4:G6"/>
    <mergeCell ref="P1:R1"/>
    <mergeCell ref="K2:N2"/>
    <mergeCell ref="P2:P3"/>
    <mergeCell ref="Q2:Q3"/>
    <mergeCell ref="R2:R3"/>
    <mergeCell ref="U18:X18"/>
    <mergeCell ref="W23:X23"/>
    <mergeCell ref="W25:W26"/>
    <mergeCell ref="X25:X26"/>
    <mergeCell ref="R21:S21"/>
    <mergeCell ref="R26:S26"/>
    <mergeCell ref="R22:S22"/>
    <mergeCell ref="R23:S23"/>
    <mergeCell ref="R24:S24"/>
    <mergeCell ref="R25:S25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V26"/>
  <sheetViews>
    <sheetView zoomScale="90" zoomScaleNormal="90" workbookViewId="0" topLeftCell="C8">
      <pane xSplit="5" ySplit="1" topLeftCell="H12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M32" sqref="M32"/>
    </sheetView>
  </sheetViews>
  <sheetFormatPr defaultColWidth="11.421875" defaultRowHeight="12.75"/>
  <cols>
    <col min="1" max="1" width="6.140625" style="32" customWidth="1"/>
    <col min="2" max="2" width="5.140625" style="32" customWidth="1"/>
    <col min="3" max="3" width="4.421875" style="45" bestFit="1" customWidth="1"/>
    <col min="4" max="4" width="24.421875" style="32" customWidth="1"/>
    <col min="5" max="5" width="4.8515625" style="32" customWidth="1"/>
    <col min="6" max="6" width="7.7109375" style="47" customWidth="1"/>
    <col min="7" max="7" width="33.8515625" style="32" customWidth="1"/>
    <col min="8" max="22" width="5.28125" style="32" customWidth="1"/>
    <col min="23" max="24" width="5.7109375" style="32" customWidth="1"/>
    <col min="25" max="16384" width="11.421875" style="32" customWidth="1"/>
  </cols>
  <sheetData>
    <row r="1" spans="3:20" ht="13.5" thickBot="1">
      <c r="C1" s="150">
        <v>6</v>
      </c>
      <c r="P1" s="4" t="s">
        <v>0</v>
      </c>
      <c r="Q1" s="4"/>
      <c r="R1" s="4"/>
      <c r="S1" s="151"/>
      <c r="T1" s="151"/>
    </row>
    <row r="2" spans="6:22" ht="16.5" customHeight="1" thickBot="1">
      <c r="F2" s="152" t="s">
        <v>1</v>
      </c>
      <c r="G2" s="9" t="s">
        <v>286</v>
      </c>
      <c r="H2" s="32">
        <v>2</v>
      </c>
      <c r="J2" s="153" t="s">
        <v>3</v>
      </c>
      <c r="K2" s="11">
        <f ca="1">TODAY()</f>
        <v>41715</v>
      </c>
      <c r="L2" s="11"/>
      <c r="M2" s="11"/>
      <c r="N2" s="11"/>
      <c r="P2" s="12"/>
      <c r="Q2" s="12"/>
      <c r="R2" s="13"/>
      <c r="S2" s="154"/>
      <c r="T2" s="154"/>
      <c r="U2" s="155"/>
      <c r="V2" s="154"/>
    </row>
    <row r="3" spans="16:22" ht="13.5" customHeight="1" thickBot="1">
      <c r="P3" s="14"/>
      <c r="Q3" s="14"/>
      <c r="R3" s="15"/>
      <c r="S3" s="154"/>
      <c r="T3" s="154"/>
      <c r="U3" s="154"/>
      <c r="V3" s="154"/>
    </row>
    <row r="4" spans="6:10" ht="11.25">
      <c r="F4" s="156"/>
      <c r="G4" s="157"/>
      <c r="J4" s="32" t="s">
        <v>5</v>
      </c>
    </row>
    <row r="5" spans="6:10" ht="11.25">
      <c r="F5" s="156" t="s">
        <v>6</v>
      </c>
      <c r="G5" s="158"/>
      <c r="J5" s="153" t="s">
        <v>7</v>
      </c>
    </row>
    <row r="6" spans="7:21" ht="11.25">
      <c r="G6" s="159"/>
      <c r="H6" s="153"/>
      <c r="I6" s="153"/>
      <c r="J6" s="153"/>
      <c r="K6" s="153"/>
      <c r="U6" s="160"/>
    </row>
    <row r="8" spans="1:22" s="47" customFormat="1" ht="20.25" customHeight="1">
      <c r="A8" s="22" t="s">
        <v>8</v>
      </c>
      <c r="B8" s="22" t="s">
        <v>9</v>
      </c>
      <c r="C8" s="23" t="s">
        <v>10</v>
      </c>
      <c r="D8" s="23" t="s">
        <v>11</v>
      </c>
      <c r="E8" s="161" t="s">
        <v>12</v>
      </c>
      <c r="F8" s="23" t="s">
        <v>13</v>
      </c>
      <c r="G8" s="23" t="s">
        <v>14</v>
      </c>
      <c r="H8" s="162" t="s">
        <v>35</v>
      </c>
      <c r="I8" s="162" t="s">
        <v>38</v>
      </c>
      <c r="J8" s="162" t="s">
        <v>40</v>
      </c>
      <c r="K8" s="162" t="s">
        <v>15</v>
      </c>
      <c r="L8" s="162" t="s">
        <v>32</v>
      </c>
      <c r="M8" s="162" t="s">
        <v>31</v>
      </c>
      <c r="N8" s="162" t="s">
        <v>36</v>
      </c>
      <c r="O8" s="162" t="s">
        <v>20</v>
      </c>
      <c r="P8" s="162" t="s">
        <v>17</v>
      </c>
      <c r="Q8" s="162" t="s">
        <v>24</v>
      </c>
      <c r="R8" s="162" t="s">
        <v>25</v>
      </c>
      <c r="S8" s="162" t="s">
        <v>22</v>
      </c>
      <c r="T8" s="162" t="s">
        <v>39</v>
      </c>
      <c r="U8" s="162" t="s">
        <v>19</v>
      </c>
      <c r="V8" s="162" t="s">
        <v>16</v>
      </c>
    </row>
    <row r="9" spans="1:22" ht="34.5" customHeight="1">
      <c r="A9" s="33" t="s">
        <v>50</v>
      </c>
      <c r="B9" s="33">
        <v>72</v>
      </c>
      <c r="C9" s="34">
        <f aca="true" ca="1" t="shared" si="0" ref="C9:C14">OFFSET(C9,8,0)</f>
        <v>1</v>
      </c>
      <c r="D9" s="143" t="s">
        <v>287</v>
      </c>
      <c r="E9" s="33" t="s">
        <v>45</v>
      </c>
      <c r="F9" s="33">
        <v>47</v>
      </c>
      <c r="G9" s="36" t="s">
        <v>288</v>
      </c>
      <c r="H9" s="39" t="s">
        <v>60</v>
      </c>
      <c r="I9" s="38"/>
      <c r="J9" s="38"/>
      <c r="K9" s="39"/>
      <c r="L9" s="38"/>
      <c r="M9" s="38"/>
      <c r="N9" s="39" t="s">
        <v>47</v>
      </c>
      <c r="O9" s="38"/>
      <c r="P9" s="38"/>
      <c r="Q9" s="39" t="s">
        <v>117</v>
      </c>
      <c r="R9" s="38"/>
      <c r="S9" s="38"/>
      <c r="T9" s="38"/>
      <c r="U9" s="39" t="s">
        <v>289</v>
      </c>
      <c r="V9" s="38"/>
    </row>
    <row r="10" spans="1:22" ht="34.5" customHeight="1">
      <c r="A10" s="33" t="s">
        <v>43</v>
      </c>
      <c r="B10" s="33">
        <v>35</v>
      </c>
      <c r="C10" s="34">
        <f ca="1" t="shared" si="0"/>
        <v>2</v>
      </c>
      <c r="D10" s="143" t="s">
        <v>290</v>
      </c>
      <c r="E10" s="33" t="s">
        <v>45</v>
      </c>
      <c r="F10" s="33">
        <v>53</v>
      </c>
      <c r="G10" s="36" t="s">
        <v>291</v>
      </c>
      <c r="H10" s="39" t="s">
        <v>289</v>
      </c>
      <c r="I10" s="38"/>
      <c r="J10" s="38"/>
      <c r="K10" s="38"/>
      <c r="L10" s="38"/>
      <c r="M10" s="39" t="s">
        <v>68</v>
      </c>
      <c r="N10" s="38"/>
      <c r="O10" s="39" t="s">
        <v>53</v>
      </c>
      <c r="P10" s="38"/>
      <c r="Q10" s="38"/>
      <c r="R10" s="39"/>
      <c r="S10" s="38"/>
      <c r="T10" s="38"/>
      <c r="U10" s="38"/>
      <c r="V10" s="39" t="s">
        <v>47</v>
      </c>
    </row>
    <row r="11" spans="1:22" ht="34.5" customHeight="1">
      <c r="A11" s="33" t="s">
        <v>50</v>
      </c>
      <c r="B11" s="33">
        <v>44</v>
      </c>
      <c r="C11" s="34">
        <f ca="1" t="shared" si="0"/>
        <v>3</v>
      </c>
      <c r="D11" s="143" t="s">
        <v>292</v>
      </c>
      <c r="E11" s="33" t="s">
        <v>45</v>
      </c>
      <c r="F11" s="33">
        <v>53</v>
      </c>
      <c r="G11" s="36" t="s">
        <v>52</v>
      </c>
      <c r="H11" s="38"/>
      <c r="I11" s="39" t="s">
        <v>169</v>
      </c>
      <c r="J11" s="38"/>
      <c r="K11" s="38"/>
      <c r="L11" s="39" t="s">
        <v>48</v>
      </c>
      <c r="M11" s="38"/>
      <c r="N11" s="39" t="s">
        <v>53</v>
      </c>
      <c r="O11" s="38"/>
      <c r="P11" s="38"/>
      <c r="Q11" s="38"/>
      <c r="R11" s="38"/>
      <c r="S11" s="39" t="s">
        <v>293</v>
      </c>
      <c r="T11" s="38"/>
      <c r="U11" s="38"/>
      <c r="V11" s="39" t="s">
        <v>54</v>
      </c>
    </row>
    <row r="12" spans="1:22" ht="34.5" customHeight="1">
      <c r="A12" s="33" t="s">
        <v>50</v>
      </c>
      <c r="B12" s="33">
        <v>44</v>
      </c>
      <c r="C12" s="34">
        <f ca="1" t="shared" si="0"/>
        <v>4</v>
      </c>
      <c r="D12" s="143" t="s">
        <v>294</v>
      </c>
      <c r="E12" s="33" t="s">
        <v>45</v>
      </c>
      <c r="F12" s="33">
        <v>55</v>
      </c>
      <c r="G12" s="36" t="s">
        <v>238</v>
      </c>
      <c r="H12" s="38"/>
      <c r="I12" s="39" t="s">
        <v>49</v>
      </c>
      <c r="J12" s="38"/>
      <c r="K12" s="39"/>
      <c r="L12" s="38"/>
      <c r="M12" s="38"/>
      <c r="N12" s="38"/>
      <c r="O12" s="38"/>
      <c r="P12" s="39"/>
      <c r="Q12" s="38"/>
      <c r="R12" s="39"/>
      <c r="S12" s="38"/>
      <c r="T12" s="39"/>
      <c r="U12" s="38"/>
      <c r="V12" s="38"/>
    </row>
    <row r="13" spans="1:22" ht="34.5" customHeight="1">
      <c r="A13" s="33" t="s">
        <v>118</v>
      </c>
      <c r="B13" s="33">
        <v>37</v>
      </c>
      <c r="C13" s="34">
        <f ca="1" t="shared" si="0"/>
        <v>5</v>
      </c>
      <c r="D13" s="143" t="s">
        <v>295</v>
      </c>
      <c r="E13" s="33" t="s">
        <v>45</v>
      </c>
      <c r="F13" s="33">
        <v>55</v>
      </c>
      <c r="G13" s="36" t="s">
        <v>268</v>
      </c>
      <c r="H13" s="38"/>
      <c r="I13" s="38"/>
      <c r="J13" s="39" t="s">
        <v>57</v>
      </c>
      <c r="K13" s="38"/>
      <c r="L13" s="38"/>
      <c r="M13" s="39" t="s">
        <v>47</v>
      </c>
      <c r="N13" s="38"/>
      <c r="O13" s="38"/>
      <c r="P13" s="39"/>
      <c r="Q13" s="38"/>
      <c r="R13" s="38"/>
      <c r="S13" s="39" t="s">
        <v>289</v>
      </c>
      <c r="T13" s="38"/>
      <c r="U13" s="39" t="s">
        <v>53</v>
      </c>
      <c r="V13" s="38"/>
    </row>
    <row r="14" spans="1:22" ht="34.5" customHeight="1">
      <c r="A14" s="33" t="s">
        <v>118</v>
      </c>
      <c r="B14" s="33">
        <v>41</v>
      </c>
      <c r="C14" s="34">
        <f ca="1" t="shared" si="0"/>
        <v>6</v>
      </c>
      <c r="D14" s="143" t="s">
        <v>296</v>
      </c>
      <c r="E14" s="33" t="s">
        <v>45</v>
      </c>
      <c r="F14" s="33">
        <v>58</v>
      </c>
      <c r="G14" s="36" t="s">
        <v>297</v>
      </c>
      <c r="H14" s="38"/>
      <c r="I14" s="38"/>
      <c r="J14" s="39" t="s">
        <v>47</v>
      </c>
      <c r="K14" s="38"/>
      <c r="L14" s="39" t="s">
        <v>47</v>
      </c>
      <c r="M14" s="38"/>
      <c r="N14" s="38"/>
      <c r="O14" s="39" t="s">
        <v>47</v>
      </c>
      <c r="P14" s="38"/>
      <c r="Q14" s="39" t="s">
        <v>289</v>
      </c>
      <c r="R14" s="38"/>
      <c r="S14" s="38"/>
      <c r="T14" s="39"/>
      <c r="U14" s="38"/>
      <c r="V14" s="38"/>
    </row>
    <row r="15" spans="4:22" ht="24" customHeight="1" thickBot="1">
      <c r="D15" s="46"/>
      <c r="E15" s="46"/>
      <c r="F15" s="46"/>
      <c r="G15" s="46"/>
      <c r="H15" s="47"/>
      <c r="I15" s="47"/>
      <c r="J15" s="47"/>
      <c r="K15" s="47"/>
      <c r="L15" s="47"/>
      <c r="M15" s="163"/>
      <c r="N15" s="163"/>
      <c r="O15" s="163"/>
      <c r="P15" s="163"/>
      <c r="Q15" s="47"/>
      <c r="R15" s="47"/>
      <c r="S15" s="47"/>
      <c r="T15" s="47"/>
      <c r="U15" s="47"/>
      <c r="V15" s="47"/>
    </row>
    <row r="16" spans="1:22" ht="24" customHeight="1" thickBot="1">
      <c r="A16" s="22" t="s">
        <v>8</v>
      </c>
      <c r="B16" s="22" t="s">
        <v>9</v>
      </c>
      <c r="C16" s="23" t="s">
        <v>10</v>
      </c>
      <c r="D16" s="23" t="s">
        <v>11</v>
      </c>
      <c r="E16" s="161" t="s">
        <v>12</v>
      </c>
      <c r="F16" s="50" t="s">
        <v>70</v>
      </c>
      <c r="G16" s="51" t="s">
        <v>14</v>
      </c>
      <c r="H16" s="52" t="s">
        <v>71</v>
      </c>
      <c r="I16" s="53" t="s">
        <v>72</v>
      </c>
      <c r="J16" s="53" t="s">
        <v>73</v>
      </c>
      <c r="K16" s="53" t="s">
        <v>74</v>
      </c>
      <c r="L16" s="54" t="s">
        <v>75</v>
      </c>
      <c r="M16" s="164" t="s">
        <v>78</v>
      </c>
      <c r="N16" s="116"/>
      <c r="O16" s="58" t="s">
        <v>79</v>
      </c>
      <c r="P16" s="165" t="s">
        <v>80</v>
      </c>
      <c r="Q16" s="166"/>
      <c r="R16" s="47"/>
      <c r="S16" s="76"/>
      <c r="T16" s="79" t="s">
        <v>82</v>
      </c>
      <c r="U16" s="79"/>
      <c r="V16" s="47"/>
    </row>
    <row r="17" spans="1:22" ht="27" customHeight="1" thickBot="1">
      <c r="A17" s="33" t="str">
        <f aca="true" ca="1" t="shared" si="1" ref="A17:B22">OFFSET(A17,-8,0)</f>
        <v>PDL</v>
      </c>
      <c r="B17" s="33">
        <f ca="1" t="shared" si="1"/>
        <v>72</v>
      </c>
      <c r="C17" s="22">
        <v>1</v>
      </c>
      <c r="D17" s="33" t="str">
        <f aca="true" ca="1" t="shared" si="2" ref="D17:E22">OFFSET(D17,-8,0)</f>
        <v>DUFIL Florian</v>
      </c>
      <c r="E17" s="33" t="str">
        <f ca="1" t="shared" si="2"/>
        <v>M</v>
      </c>
      <c r="F17" s="33">
        <v>27</v>
      </c>
      <c r="G17" s="33" t="str">
        <f aca="true" ca="1" t="shared" si="3" ref="G17:G22">OFFSET(G17,-8,0)</f>
        <v>US PRECIGNE</v>
      </c>
      <c r="H17" s="66">
        <v>0</v>
      </c>
      <c r="I17" s="167">
        <v>0</v>
      </c>
      <c r="J17" s="167">
        <v>10</v>
      </c>
      <c r="K17" s="167">
        <v>0</v>
      </c>
      <c r="L17" s="168" t="s">
        <v>135</v>
      </c>
      <c r="M17" s="56">
        <f aca="true" t="shared" si="4" ref="M17:M22">SUM(H17:L17)</f>
        <v>10</v>
      </c>
      <c r="N17" s="57"/>
      <c r="O17" s="58"/>
      <c r="P17" s="165">
        <f aca="true" ca="1" t="shared" si="5" ref="P17:P22">SUM(OFFSET(P17,0,-10),OFFSET(P17,0,-3))</f>
        <v>37</v>
      </c>
      <c r="Q17" s="166"/>
      <c r="R17" s="47"/>
      <c r="S17" s="47"/>
      <c r="T17" s="52" t="s">
        <v>83</v>
      </c>
      <c r="U17" s="54" t="s">
        <v>84</v>
      </c>
      <c r="V17" s="47"/>
    </row>
    <row r="18" spans="1:22" ht="27" customHeight="1" thickBot="1">
      <c r="A18" s="33" t="str">
        <f ca="1" t="shared" si="1"/>
        <v>BRE</v>
      </c>
      <c r="B18" s="33">
        <f ca="1" t="shared" si="1"/>
        <v>35</v>
      </c>
      <c r="C18" s="22">
        <v>2</v>
      </c>
      <c r="D18" s="33" t="str">
        <f ca="1" t="shared" si="2"/>
        <v>KHALIL-LORTIE Robin</v>
      </c>
      <c r="E18" s="33" t="str">
        <f ca="1" t="shared" si="2"/>
        <v>M</v>
      </c>
      <c r="F18" s="33">
        <v>40</v>
      </c>
      <c r="G18" s="33" t="str">
        <f ca="1" t="shared" si="3"/>
        <v>AMICALE LAIQUE DE MELESSE</v>
      </c>
      <c r="H18" s="63">
        <v>0</v>
      </c>
      <c r="I18" s="64">
        <v>7</v>
      </c>
      <c r="J18" s="64">
        <v>10</v>
      </c>
      <c r="K18" s="64">
        <v>0</v>
      </c>
      <c r="L18" s="65">
        <v>0</v>
      </c>
      <c r="M18" s="169">
        <f t="shared" si="4"/>
        <v>17</v>
      </c>
      <c r="N18" s="170"/>
      <c r="O18" s="58"/>
      <c r="P18" s="165">
        <f ca="1" t="shared" si="5"/>
        <v>57</v>
      </c>
      <c r="Q18" s="166"/>
      <c r="R18" s="47"/>
      <c r="S18" s="47"/>
      <c r="T18" s="171">
        <v>7</v>
      </c>
      <c r="U18" s="172">
        <v>10</v>
      </c>
      <c r="V18" s="47"/>
    </row>
    <row r="19" spans="1:22" ht="27" customHeight="1">
      <c r="A19" s="33" t="str">
        <f ca="1" t="shared" si="1"/>
        <v>PDL</v>
      </c>
      <c r="B19" s="33">
        <f ca="1" t="shared" si="1"/>
        <v>44</v>
      </c>
      <c r="C19" s="22">
        <v>3</v>
      </c>
      <c r="D19" s="33" t="str">
        <f ca="1" t="shared" si="2"/>
        <v>ROY Tom</v>
      </c>
      <c r="E19" s="33" t="str">
        <f ca="1" t="shared" si="2"/>
        <v>M</v>
      </c>
      <c r="F19" s="33">
        <v>44</v>
      </c>
      <c r="G19" s="33" t="str">
        <f ca="1" t="shared" si="3"/>
        <v>ASB REZE</v>
      </c>
      <c r="H19" s="63">
        <v>0</v>
      </c>
      <c r="I19" s="64">
        <v>10</v>
      </c>
      <c r="J19" s="64">
        <v>10</v>
      </c>
      <c r="K19" s="64">
        <v>7</v>
      </c>
      <c r="L19" s="65">
        <v>10</v>
      </c>
      <c r="M19" s="169">
        <f t="shared" si="4"/>
        <v>37</v>
      </c>
      <c r="N19" s="170"/>
      <c r="O19" s="58"/>
      <c r="P19" s="165">
        <f ca="1" t="shared" si="5"/>
        <v>81</v>
      </c>
      <c r="Q19" s="166"/>
      <c r="R19" s="47"/>
      <c r="S19" s="47"/>
      <c r="T19" s="47"/>
      <c r="U19" s="47"/>
      <c r="V19" s="47"/>
    </row>
    <row r="20" spans="1:22" ht="27" customHeight="1">
      <c r="A20" s="33" t="str">
        <f ca="1" t="shared" si="1"/>
        <v>PDL</v>
      </c>
      <c r="B20" s="33">
        <f ca="1" t="shared" si="1"/>
        <v>44</v>
      </c>
      <c r="C20" s="22">
        <v>4</v>
      </c>
      <c r="D20" s="33" t="str">
        <f ca="1" t="shared" si="2"/>
        <v>BAISSEAU Florian</v>
      </c>
      <c r="E20" s="33" t="str">
        <f ca="1" t="shared" si="2"/>
        <v>M</v>
      </c>
      <c r="F20" s="33">
        <v>94</v>
      </c>
      <c r="G20" s="33" t="str">
        <f ca="1" t="shared" si="3"/>
        <v>J.C. DE BASSE GOULAINE</v>
      </c>
      <c r="H20" s="63">
        <v>7</v>
      </c>
      <c r="I20" s="64" t="s">
        <v>135</v>
      </c>
      <c r="J20" s="64" t="s">
        <v>135</v>
      </c>
      <c r="K20" s="64" t="s">
        <v>135</v>
      </c>
      <c r="L20" s="65" t="s">
        <v>135</v>
      </c>
      <c r="M20" s="169">
        <f t="shared" si="4"/>
        <v>7</v>
      </c>
      <c r="N20" s="170"/>
      <c r="O20" s="58"/>
      <c r="P20" s="165">
        <f ca="1" t="shared" si="5"/>
        <v>101</v>
      </c>
      <c r="Q20" s="166"/>
      <c r="R20" s="47"/>
      <c r="S20" s="47"/>
      <c r="T20" s="47"/>
      <c r="U20" s="47"/>
      <c r="V20" s="47"/>
    </row>
    <row r="21" spans="1:22" ht="27" customHeight="1">
      <c r="A21" s="33" t="str">
        <f ca="1" t="shared" si="1"/>
        <v>TBO</v>
      </c>
      <c r="B21" s="33">
        <f ca="1" t="shared" si="1"/>
        <v>37</v>
      </c>
      <c r="C21" s="22">
        <v>5</v>
      </c>
      <c r="D21" s="33" t="str">
        <f ca="1" t="shared" si="2"/>
        <v>THIBAULT Axel</v>
      </c>
      <c r="E21" s="33" t="str">
        <f ca="1" t="shared" si="2"/>
        <v>M</v>
      </c>
      <c r="F21" s="33">
        <v>70</v>
      </c>
      <c r="G21" s="33" t="str">
        <f ca="1" t="shared" si="3"/>
        <v>ESVRES JUDO CLUB</v>
      </c>
      <c r="H21" s="63">
        <v>10</v>
      </c>
      <c r="I21" s="64">
        <v>0</v>
      </c>
      <c r="J21" s="64">
        <v>0</v>
      </c>
      <c r="K21" s="64">
        <v>10</v>
      </c>
      <c r="L21" s="65">
        <v>10</v>
      </c>
      <c r="M21" s="169">
        <f t="shared" si="4"/>
        <v>30</v>
      </c>
      <c r="N21" s="170"/>
      <c r="O21" s="58"/>
      <c r="P21" s="173">
        <f ca="1" t="shared" si="5"/>
        <v>100</v>
      </c>
      <c r="Q21" s="174"/>
      <c r="R21" s="47"/>
      <c r="S21" s="47"/>
      <c r="T21" s="47"/>
      <c r="U21" s="47"/>
      <c r="V21" s="47"/>
    </row>
    <row r="22" spans="1:22" ht="27" customHeight="1" thickBot="1">
      <c r="A22" s="33" t="str">
        <f ca="1" t="shared" si="1"/>
        <v>TBO</v>
      </c>
      <c r="B22" s="33">
        <f ca="1" t="shared" si="1"/>
        <v>41</v>
      </c>
      <c r="C22" s="22">
        <v>6</v>
      </c>
      <c r="D22" s="33" t="str">
        <f ca="1" t="shared" si="2"/>
        <v>TABBI Joffrey</v>
      </c>
      <c r="E22" s="33" t="str">
        <f ca="1" t="shared" si="2"/>
        <v>M</v>
      </c>
      <c r="F22" s="33">
        <v>40</v>
      </c>
      <c r="G22" s="33" t="str">
        <f ca="1" t="shared" si="3"/>
        <v>JUDO CLUB SELLOIS</v>
      </c>
      <c r="H22" s="86">
        <v>0</v>
      </c>
      <c r="I22" s="87">
        <v>0</v>
      </c>
      <c r="J22" s="87">
        <v>0</v>
      </c>
      <c r="K22" s="87">
        <v>0</v>
      </c>
      <c r="L22" s="88" t="s">
        <v>135</v>
      </c>
      <c r="M22" s="175">
        <f t="shared" si="4"/>
        <v>0</v>
      </c>
      <c r="N22" s="176"/>
      <c r="O22" s="58"/>
      <c r="P22" s="165">
        <f ca="1" t="shared" si="5"/>
        <v>40</v>
      </c>
      <c r="Q22" s="166"/>
      <c r="R22" s="47"/>
      <c r="S22" s="47"/>
      <c r="T22" s="47"/>
      <c r="U22" s="47"/>
      <c r="V22" s="47"/>
    </row>
    <row r="23" spans="3:14" ht="11.25">
      <c r="C23" s="32"/>
      <c r="D23" s="73"/>
      <c r="E23" s="73"/>
      <c r="F23" s="73"/>
      <c r="G23" s="73"/>
      <c r="H23" s="73"/>
      <c r="I23" s="73"/>
      <c r="J23" s="73"/>
      <c r="K23" s="73"/>
      <c r="L23" s="73"/>
      <c r="N23" s="32" t="s">
        <v>85</v>
      </c>
    </row>
    <row r="24" spans="3:22" ht="11.25" hidden="1">
      <c r="C24" s="45">
        <f>COUNT(H17:L22)/2</f>
        <v>12</v>
      </c>
      <c r="G24" s="136" t="s">
        <v>86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7:22" ht="11.25" hidden="1">
      <c r="G25" s="136" t="s">
        <v>87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</row>
    <row r="26" spans="7:22" ht="11.25" hidden="1">
      <c r="G26" s="136" t="s">
        <v>88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</row>
  </sheetData>
  <sheetProtection formatCells="0"/>
  <mergeCells count="22"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  <mergeCell ref="G4:G6"/>
    <mergeCell ref="K2:N2"/>
    <mergeCell ref="P2:P3"/>
    <mergeCell ref="Q2:Q3"/>
    <mergeCell ref="M21:N21"/>
    <mergeCell ref="P17:Q17"/>
    <mergeCell ref="T16:U16"/>
    <mergeCell ref="P1:R1"/>
    <mergeCell ref="M15:P15"/>
    <mergeCell ref="P16:Q16"/>
    <mergeCell ref="R2:R3"/>
    <mergeCell ref="M16:N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V28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H29" sqref="H29"/>
    </sheetView>
  </sheetViews>
  <sheetFormatPr defaultColWidth="11.421875" defaultRowHeight="12.75"/>
  <cols>
    <col min="1" max="1" width="6.140625" style="32" customWidth="1"/>
    <col min="2" max="2" width="5.140625" style="32" customWidth="1"/>
    <col min="3" max="3" width="4.421875" style="45" bestFit="1" customWidth="1"/>
    <col min="4" max="4" width="24.421875" style="32" customWidth="1"/>
    <col min="5" max="5" width="4.8515625" style="32" customWidth="1"/>
    <col min="6" max="6" width="7.7109375" style="47" customWidth="1"/>
    <col min="7" max="7" width="33.8515625" style="32" customWidth="1"/>
    <col min="8" max="22" width="5.28125" style="32" customWidth="1"/>
    <col min="23" max="24" width="5.7109375" style="32" customWidth="1"/>
    <col min="25" max="16384" width="11.421875" style="32" customWidth="1"/>
  </cols>
  <sheetData>
    <row r="1" spans="3:20" ht="13.5" thickBot="1">
      <c r="C1" s="150">
        <v>6</v>
      </c>
      <c r="P1" s="4" t="s">
        <v>0</v>
      </c>
      <c r="Q1" s="4"/>
      <c r="R1" s="4"/>
      <c r="S1" s="151"/>
      <c r="T1" s="151"/>
    </row>
    <row r="2" spans="6:22" ht="16.5" customHeight="1" thickBot="1">
      <c r="F2" s="152" t="s">
        <v>1</v>
      </c>
      <c r="G2" s="9" t="s">
        <v>298</v>
      </c>
      <c r="H2" s="32">
        <v>2</v>
      </c>
      <c r="J2" s="153" t="s">
        <v>3</v>
      </c>
      <c r="K2" s="11">
        <f ca="1">TODAY()</f>
        <v>41715</v>
      </c>
      <c r="L2" s="11"/>
      <c r="M2" s="11"/>
      <c r="N2" s="11"/>
      <c r="P2" s="12"/>
      <c r="Q2" s="12"/>
      <c r="R2" s="13"/>
      <c r="S2" s="154"/>
      <c r="T2" s="154"/>
      <c r="U2" s="155"/>
      <c r="V2" s="154"/>
    </row>
    <row r="3" spans="16:22" ht="13.5" customHeight="1" thickBot="1">
      <c r="P3" s="14"/>
      <c r="Q3" s="14"/>
      <c r="R3" s="15"/>
      <c r="S3" s="154"/>
      <c r="T3" s="154"/>
      <c r="U3" s="154"/>
      <c r="V3" s="154"/>
    </row>
    <row r="4" spans="6:10" ht="11.25">
      <c r="F4" s="156"/>
      <c r="G4" s="157"/>
      <c r="J4" s="32" t="s">
        <v>5</v>
      </c>
    </row>
    <row r="5" spans="6:10" ht="11.25">
      <c r="F5" s="156" t="s">
        <v>6</v>
      </c>
      <c r="G5" s="158"/>
      <c r="J5" s="153" t="s">
        <v>7</v>
      </c>
    </row>
    <row r="6" spans="7:21" ht="11.25">
      <c r="G6" s="159"/>
      <c r="H6" s="153"/>
      <c r="I6" s="153"/>
      <c r="J6" s="153"/>
      <c r="K6" s="153"/>
      <c r="U6" s="160"/>
    </row>
    <row r="8" spans="1:22" s="47" customFormat="1" ht="20.25" customHeight="1">
      <c r="A8" s="22" t="s">
        <v>8</v>
      </c>
      <c r="B8" s="22" t="s">
        <v>9</v>
      </c>
      <c r="C8" s="23" t="s">
        <v>10</v>
      </c>
      <c r="D8" s="23" t="s">
        <v>11</v>
      </c>
      <c r="E8" s="161" t="s">
        <v>12</v>
      </c>
      <c r="F8" s="23" t="s">
        <v>13</v>
      </c>
      <c r="G8" s="23" t="s">
        <v>14</v>
      </c>
      <c r="H8" s="162" t="s">
        <v>35</v>
      </c>
      <c r="I8" s="162" t="s">
        <v>38</v>
      </c>
      <c r="J8" s="162" t="s">
        <v>40</v>
      </c>
      <c r="K8" s="162" t="s">
        <v>15</v>
      </c>
      <c r="L8" s="162" t="s">
        <v>32</v>
      </c>
      <c r="M8" s="162" t="s">
        <v>31</v>
      </c>
      <c r="N8" s="162" t="s">
        <v>36</v>
      </c>
      <c r="O8" s="162" t="s">
        <v>20</v>
      </c>
      <c r="P8" s="162" t="s">
        <v>17</v>
      </c>
      <c r="Q8" s="162" t="s">
        <v>24</v>
      </c>
      <c r="R8" s="162" t="s">
        <v>25</v>
      </c>
      <c r="S8" s="162" t="s">
        <v>22</v>
      </c>
      <c r="T8" s="162" t="s">
        <v>39</v>
      </c>
      <c r="U8" s="162" t="s">
        <v>19</v>
      </c>
      <c r="V8" s="162" t="s">
        <v>16</v>
      </c>
    </row>
    <row r="9" spans="1:22" ht="34.5" customHeight="1">
      <c r="A9" s="33" t="s">
        <v>50</v>
      </c>
      <c r="B9" s="33">
        <v>49</v>
      </c>
      <c r="C9" s="34">
        <f aca="true" ca="1" t="shared" si="0" ref="C9:C14">OFFSET(C9,8,0)</f>
        <v>1</v>
      </c>
      <c r="D9" s="143" t="s">
        <v>299</v>
      </c>
      <c r="E9" s="33" t="s">
        <v>45</v>
      </c>
      <c r="F9" s="33">
        <v>59</v>
      </c>
      <c r="G9" s="36" t="s">
        <v>300</v>
      </c>
      <c r="H9" s="39" t="s">
        <v>293</v>
      </c>
      <c r="I9" s="38"/>
      <c r="J9" s="38"/>
      <c r="K9" s="39"/>
      <c r="L9" s="38"/>
      <c r="M9" s="38"/>
      <c r="N9" s="39" t="s">
        <v>47</v>
      </c>
      <c r="O9" s="38"/>
      <c r="P9" s="38"/>
      <c r="Q9" s="39" t="s">
        <v>47</v>
      </c>
      <c r="R9" s="38"/>
      <c r="S9" s="38"/>
      <c r="T9" s="38"/>
      <c r="U9" s="39" t="s">
        <v>53</v>
      </c>
      <c r="V9" s="38"/>
    </row>
    <row r="10" spans="1:22" ht="34.5" customHeight="1">
      <c r="A10" s="33" t="s">
        <v>50</v>
      </c>
      <c r="B10" s="33">
        <v>72</v>
      </c>
      <c r="C10" s="34">
        <f ca="1" t="shared" si="0"/>
        <v>2</v>
      </c>
      <c r="D10" s="143" t="s">
        <v>301</v>
      </c>
      <c r="E10" s="33" t="s">
        <v>45</v>
      </c>
      <c r="F10" s="33">
        <v>61</v>
      </c>
      <c r="G10" s="36" t="s">
        <v>302</v>
      </c>
      <c r="H10" s="39" t="s">
        <v>289</v>
      </c>
      <c r="I10" s="38"/>
      <c r="J10" s="38"/>
      <c r="K10" s="38"/>
      <c r="L10" s="38"/>
      <c r="M10" s="39" t="s">
        <v>289</v>
      </c>
      <c r="N10" s="38"/>
      <c r="O10" s="39" t="s">
        <v>289</v>
      </c>
      <c r="P10" s="38"/>
      <c r="Q10" s="38"/>
      <c r="R10" s="39"/>
      <c r="S10" s="38"/>
      <c r="T10" s="38"/>
      <c r="U10" s="38"/>
      <c r="V10" s="39" t="s">
        <v>53</v>
      </c>
    </row>
    <row r="11" spans="1:22" ht="34.5" customHeight="1">
      <c r="A11" s="33" t="s">
        <v>50</v>
      </c>
      <c r="B11" s="33">
        <v>44</v>
      </c>
      <c r="C11" s="34">
        <f ca="1" t="shared" si="0"/>
        <v>3</v>
      </c>
      <c r="D11" s="143" t="s">
        <v>303</v>
      </c>
      <c r="E11" s="33" t="s">
        <v>45</v>
      </c>
      <c r="F11" s="33">
        <v>63</v>
      </c>
      <c r="G11" s="36" t="s">
        <v>236</v>
      </c>
      <c r="H11" s="38"/>
      <c r="I11" s="39" t="s">
        <v>47</v>
      </c>
      <c r="J11" s="38"/>
      <c r="K11" s="38"/>
      <c r="L11" s="39" t="s">
        <v>47</v>
      </c>
      <c r="M11" s="38"/>
      <c r="N11" s="39" t="s">
        <v>289</v>
      </c>
      <c r="O11" s="38"/>
      <c r="P11" s="38"/>
      <c r="Q11" s="38"/>
      <c r="R11" s="38"/>
      <c r="S11" s="39" t="s">
        <v>60</v>
      </c>
      <c r="T11" s="38"/>
      <c r="U11" s="38"/>
      <c r="V11" s="39" t="s">
        <v>47</v>
      </c>
    </row>
    <row r="12" spans="1:22" ht="34.5" customHeight="1">
      <c r="A12" s="33" t="s">
        <v>43</v>
      </c>
      <c r="B12" s="33">
        <v>29</v>
      </c>
      <c r="C12" s="34">
        <f ca="1" t="shared" si="0"/>
        <v>4</v>
      </c>
      <c r="D12" s="143" t="s">
        <v>304</v>
      </c>
      <c r="E12" s="33" t="s">
        <v>45</v>
      </c>
      <c r="F12" s="33">
        <v>63</v>
      </c>
      <c r="G12" s="36" t="s">
        <v>305</v>
      </c>
      <c r="H12" s="38"/>
      <c r="I12" s="39" t="s">
        <v>53</v>
      </c>
      <c r="J12" s="38"/>
      <c r="K12" s="39"/>
      <c r="L12" s="38"/>
      <c r="M12" s="38"/>
      <c r="N12" s="38"/>
      <c r="O12" s="38"/>
      <c r="P12" s="39"/>
      <c r="Q12" s="38"/>
      <c r="R12" s="39"/>
      <c r="S12" s="38"/>
      <c r="T12" s="39"/>
      <c r="U12" s="38"/>
      <c r="V12" s="38"/>
    </row>
    <row r="13" spans="1:22" ht="34.5" customHeight="1">
      <c r="A13" s="33" t="s">
        <v>50</v>
      </c>
      <c r="B13" s="33">
        <v>49</v>
      </c>
      <c r="C13" s="34">
        <f ca="1" t="shared" si="0"/>
        <v>5</v>
      </c>
      <c r="D13" s="143" t="s">
        <v>306</v>
      </c>
      <c r="E13" s="33" t="s">
        <v>45</v>
      </c>
      <c r="F13" s="33">
        <v>65</v>
      </c>
      <c r="G13" s="36" t="s">
        <v>284</v>
      </c>
      <c r="H13" s="38"/>
      <c r="I13" s="38"/>
      <c r="J13" s="39" t="s">
        <v>289</v>
      </c>
      <c r="K13" s="38"/>
      <c r="L13" s="38"/>
      <c r="M13" s="39" t="s">
        <v>68</v>
      </c>
      <c r="N13" s="38"/>
      <c r="O13" s="38"/>
      <c r="P13" s="39"/>
      <c r="Q13" s="38"/>
      <c r="R13" s="38"/>
      <c r="S13" s="39" t="s">
        <v>53</v>
      </c>
      <c r="T13" s="38"/>
      <c r="U13" s="39" t="s">
        <v>47</v>
      </c>
      <c r="V13" s="38"/>
    </row>
    <row r="14" spans="1:22" ht="34.5" customHeight="1">
      <c r="A14" s="33" t="s">
        <v>118</v>
      </c>
      <c r="B14" s="33">
        <v>37</v>
      </c>
      <c r="C14" s="34">
        <f ca="1" t="shared" si="0"/>
        <v>6</v>
      </c>
      <c r="D14" s="143" t="s">
        <v>307</v>
      </c>
      <c r="E14" s="33" t="s">
        <v>45</v>
      </c>
      <c r="F14" s="33">
        <v>66</v>
      </c>
      <c r="G14" s="36" t="s">
        <v>308</v>
      </c>
      <c r="H14" s="38"/>
      <c r="I14" s="38"/>
      <c r="J14" s="39" t="s">
        <v>117</v>
      </c>
      <c r="K14" s="38"/>
      <c r="L14" s="39" t="s">
        <v>54</v>
      </c>
      <c r="M14" s="38"/>
      <c r="N14" s="38"/>
      <c r="O14" s="39" t="s">
        <v>257</v>
      </c>
      <c r="P14" s="38"/>
      <c r="Q14" s="39" t="s">
        <v>54</v>
      </c>
      <c r="R14" s="38"/>
      <c r="S14" s="38"/>
      <c r="T14" s="39"/>
      <c r="U14" s="38"/>
      <c r="V14" s="38"/>
    </row>
    <row r="15" spans="4:22" ht="24" customHeight="1" thickBot="1">
      <c r="D15" s="46"/>
      <c r="E15" s="46"/>
      <c r="F15" s="46"/>
      <c r="G15" s="46"/>
      <c r="H15" s="47"/>
      <c r="I15" s="47"/>
      <c r="J15" s="47"/>
      <c r="K15" s="47"/>
      <c r="L15" s="47"/>
      <c r="M15" s="163"/>
      <c r="N15" s="163"/>
      <c r="O15" s="163"/>
      <c r="P15" s="163"/>
      <c r="Q15" s="47"/>
      <c r="R15" s="47"/>
      <c r="S15" s="47"/>
      <c r="T15" s="47"/>
      <c r="U15" s="47"/>
      <c r="V15" s="47"/>
    </row>
    <row r="16" spans="1:22" ht="24" customHeight="1" thickBot="1">
      <c r="A16" s="22" t="s">
        <v>8</v>
      </c>
      <c r="B16" s="22" t="s">
        <v>9</v>
      </c>
      <c r="C16" s="23" t="s">
        <v>10</v>
      </c>
      <c r="D16" s="23" t="s">
        <v>11</v>
      </c>
      <c r="E16" s="161" t="s">
        <v>12</v>
      </c>
      <c r="F16" s="50" t="s">
        <v>70</v>
      </c>
      <c r="G16" s="51" t="s">
        <v>14</v>
      </c>
      <c r="H16" s="52" t="s">
        <v>71</v>
      </c>
      <c r="I16" s="53" t="s">
        <v>72</v>
      </c>
      <c r="J16" s="53" t="s">
        <v>73</v>
      </c>
      <c r="K16" s="53" t="s">
        <v>74</v>
      </c>
      <c r="L16" s="54" t="s">
        <v>75</v>
      </c>
      <c r="M16" s="164" t="s">
        <v>78</v>
      </c>
      <c r="N16" s="116"/>
      <c r="O16" s="58" t="s">
        <v>79</v>
      </c>
      <c r="P16" s="165" t="s">
        <v>80</v>
      </c>
      <c r="Q16" s="166"/>
      <c r="R16" s="47"/>
      <c r="S16" s="76"/>
      <c r="T16" s="79" t="s">
        <v>82</v>
      </c>
      <c r="U16" s="79"/>
      <c r="V16" s="47"/>
    </row>
    <row r="17" spans="1:22" ht="27" customHeight="1" thickBot="1">
      <c r="A17" s="33" t="str">
        <f aca="true" ca="1" t="shared" si="1" ref="A17:B22">OFFSET(A17,-8,0)</f>
        <v>PDL</v>
      </c>
      <c r="B17" s="33">
        <f ca="1" t="shared" si="1"/>
        <v>49</v>
      </c>
      <c r="C17" s="22">
        <v>1</v>
      </c>
      <c r="D17" s="33" t="str">
        <f aca="true" ca="1" t="shared" si="2" ref="D17:E22">OFFSET(D17,-8,0)</f>
        <v>AHAMADA Fahadi</v>
      </c>
      <c r="E17" s="33" t="str">
        <f ca="1" t="shared" si="2"/>
        <v>M</v>
      </c>
      <c r="F17" s="33">
        <v>70</v>
      </c>
      <c r="G17" s="33" t="str">
        <f aca="true" ca="1" t="shared" si="3" ref="G17:G22">OFFSET(G17,-8,0)</f>
        <v>MPT MONPLAISIR</v>
      </c>
      <c r="H17" s="66">
        <v>7</v>
      </c>
      <c r="I17" s="167">
        <v>7</v>
      </c>
      <c r="J17" s="167">
        <v>0</v>
      </c>
      <c r="K17" s="167">
        <v>10</v>
      </c>
      <c r="L17" s="177">
        <v>10</v>
      </c>
      <c r="M17" s="56">
        <f aca="true" t="shared" si="4" ref="M17:M22">SUM(H17:L17)</f>
        <v>34</v>
      </c>
      <c r="N17" s="57"/>
      <c r="O17" s="58"/>
      <c r="P17" s="173">
        <f aca="true" ca="1" t="shared" si="5" ref="P17:P22">SUM(OFFSET(P17,0,-10),OFFSET(P17,0,-3))</f>
        <v>104</v>
      </c>
      <c r="Q17" s="174"/>
      <c r="R17" s="47"/>
      <c r="S17" s="47"/>
      <c r="T17" s="52" t="s">
        <v>83</v>
      </c>
      <c r="U17" s="54" t="s">
        <v>84</v>
      </c>
      <c r="V17" s="47"/>
    </row>
    <row r="18" spans="1:22" ht="27" customHeight="1" thickBot="1">
      <c r="A18" s="33" t="str">
        <f ca="1" t="shared" si="1"/>
        <v>PDL</v>
      </c>
      <c r="B18" s="33">
        <f ca="1" t="shared" si="1"/>
        <v>72</v>
      </c>
      <c r="C18" s="22">
        <v>2</v>
      </c>
      <c r="D18" s="33" t="str">
        <f ca="1" t="shared" si="2"/>
        <v>MESSINA Joris</v>
      </c>
      <c r="E18" s="33" t="str">
        <f ca="1" t="shared" si="2"/>
        <v>M</v>
      </c>
      <c r="F18" s="33">
        <v>54</v>
      </c>
      <c r="G18" s="33" t="str">
        <f ca="1" t="shared" si="3"/>
        <v>KODOKAN RUAUDIN MULSANNE</v>
      </c>
      <c r="H18" s="63">
        <v>0</v>
      </c>
      <c r="I18" s="64">
        <v>0</v>
      </c>
      <c r="J18" s="64">
        <v>0</v>
      </c>
      <c r="K18" s="64">
        <v>10</v>
      </c>
      <c r="L18" s="65">
        <v>0</v>
      </c>
      <c r="M18" s="169">
        <f t="shared" si="4"/>
        <v>10</v>
      </c>
      <c r="N18" s="170"/>
      <c r="O18" s="58"/>
      <c r="P18" s="165">
        <f ca="1" t="shared" si="5"/>
        <v>64</v>
      </c>
      <c r="Q18" s="166"/>
      <c r="R18" s="47"/>
      <c r="S18" s="47"/>
      <c r="T18" s="171">
        <v>7</v>
      </c>
      <c r="U18" s="172">
        <v>10</v>
      </c>
      <c r="V18" s="47"/>
    </row>
    <row r="19" spans="1:22" ht="27" customHeight="1">
      <c r="A19" s="33" t="str">
        <f ca="1" t="shared" si="1"/>
        <v>PDL</v>
      </c>
      <c r="B19" s="33">
        <f ca="1" t="shared" si="1"/>
        <v>44</v>
      </c>
      <c r="C19" s="22">
        <v>3</v>
      </c>
      <c r="D19" s="33" t="str">
        <f ca="1" t="shared" si="2"/>
        <v>BREVET Victor</v>
      </c>
      <c r="E19" s="33" t="str">
        <f ca="1" t="shared" si="2"/>
        <v>M</v>
      </c>
      <c r="F19" s="33">
        <v>30</v>
      </c>
      <c r="G19" s="33" t="str">
        <f ca="1" t="shared" si="3"/>
        <v>STE LUCE JUDO-JUJITSU</v>
      </c>
      <c r="H19" s="63">
        <v>0</v>
      </c>
      <c r="I19" s="64">
        <v>0</v>
      </c>
      <c r="J19" s="64">
        <v>0</v>
      </c>
      <c r="K19" s="64">
        <v>0</v>
      </c>
      <c r="L19" s="65" t="s">
        <v>135</v>
      </c>
      <c r="M19" s="169">
        <f t="shared" si="4"/>
        <v>0</v>
      </c>
      <c r="N19" s="170"/>
      <c r="O19" s="58"/>
      <c r="P19" s="165">
        <f ca="1" t="shared" si="5"/>
        <v>30</v>
      </c>
      <c r="Q19" s="166"/>
      <c r="R19" s="47"/>
      <c r="S19" s="47"/>
      <c r="T19" s="47"/>
      <c r="U19" s="47"/>
      <c r="V19" s="47"/>
    </row>
    <row r="20" spans="1:22" ht="27" customHeight="1">
      <c r="A20" s="33" t="str">
        <f ca="1" t="shared" si="1"/>
        <v>BRE</v>
      </c>
      <c r="B20" s="33">
        <f ca="1" t="shared" si="1"/>
        <v>29</v>
      </c>
      <c r="C20" s="22">
        <v>4</v>
      </c>
      <c r="D20" s="33" t="str">
        <f ca="1" t="shared" si="2"/>
        <v>LE Gall Quentin</v>
      </c>
      <c r="E20" s="33" t="str">
        <f ca="1" t="shared" si="2"/>
        <v>M</v>
      </c>
      <c r="F20" s="33">
        <v>90</v>
      </c>
      <c r="G20" s="33" t="str">
        <f ca="1" t="shared" si="3"/>
        <v>DOJO SANSHIRO</v>
      </c>
      <c r="H20" s="63">
        <v>10</v>
      </c>
      <c r="I20" s="64" t="s">
        <v>135</v>
      </c>
      <c r="J20" s="64" t="s">
        <v>135</v>
      </c>
      <c r="K20" s="64" t="s">
        <v>135</v>
      </c>
      <c r="L20" s="65" t="s">
        <v>135</v>
      </c>
      <c r="M20" s="169">
        <f t="shared" si="4"/>
        <v>10</v>
      </c>
      <c r="N20" s="170"/>
      <c r="O20" s="58"/>
      <c r="P20" s="173">
        <f ca="1" t="shared" si="5"/>
        <v>100</v>
      </c>
      <c r="Q20" s="174"/>
      <c r="R20" s="47"/>
      <c r="S20" s="47"/>
      <c r="T20" s="47"/>
      <c r="U20" s="47"/>
      <c r="V20" s="47"/>
    </row>
    <row r="21" spans="1:22" ht="27" customHeight="1">
      <c r="A21" s="33" t="str">
        <f ca="1" t="shared" si="1"/>
        <v>PDL</v>
      </c>
      <c r="B21" s="33">
        <f ca="1" t="shared" si="1"/>
        <v>49</v>
      </c>
      <c r="C21" s="22">
        <v>5</v>
      </c>
      <c r="D21" s="33" t="str">
        <f ca="1" t="shared" si="2"/>
        <v>MECHINEAU Joffrey</v>
      </c>
      <c r="E21" s="33" t="str">
        <f ca="1" t="shared" si="2"/>
        <v>M</v>
      </c>
      <c r="F21" s="33">
        <v>0</v>
      </c>
      <c r="G21" s="33" t="str">
        <f ca="1" t="shared" si="3"/>
        <v>ECOLE JUDO JUJITSU DE CHOLET</v>
      </c>
      <c r="H21" s="63">
        <v>0</v>
      </c>
      <c r="I21" s="64">
        <v>7</v>
      </c>
      <c r="J21" s="64">
        <v>0</v>
      </c>
      <c r="K21" s="64">
        <v>0</v>
      </c>
      <c r="L21" s="65">
        <v>10</v>
      </c>
      <c r="M21" s="169">
        <f t="shared" si="4"/>
        <v>17</v>
      </c>
      <c r="N21" s="170"/>
      <c r="O21" s="58"/>
      <c r="P21" s="165">
        <f ca="1" t="shared" si="5"/>
        <v>17</v>
      </c>
      <c r="Q21" s="166"/>
      <c r="R21" s="47"/>
      <c r="S21" s="47"/>
      <c r="T21" s="47"/>
      <c r="U21" s="47"/>
      <c r="V21" s="47"/>
    </row>
    <row r="22" spans="1:22" ht="27" customHeight="1" thickBot="1">
      <c r="A22" s="33" t="str">
        <f ca="1" t="shared" si="1"/>
        <v>TBO</v>
      </c>
      <c r="B22" s="33">
        <f ca="1" t="shared" si="1"/>
        <v>37</v>
      </c>
      <c r="C22" s="22">
        <v>6</v>
      </c>
      <c r="D22" s="33" t="str">
        <f ca="1" t="shared" si="2"/>
        <v>LAMIRAULT Valentin</v>
      </c>
      <c r="E22" s="33" t="str">
        <f ca="1" t="shared" si="2"/>
        <v>M</v>
      </c>
      <c r="F22" s="33">
        <v>40</v>
      </c>
      <c r="G22" s="33" t="str">
        <f ca="1" t="shared" si="3"/>
        <v>ESP.SPORT DU BEFFROI JUDO</v>
      </c>
      <c r="H22" s="86">
        <v>10</v>
      </c>
      <c r="I22" s="87">
        <v>10</v>
      </c>
      <c r="J22" s="87">
        <v>10</v>
      </c>
      <c r="K22" s="87">
        <v>10</v>
      </c>
      <c r="L22" s="178">
        <v>10</v>
      </c>
      <c r="M22" s="175">
        <f t="shared" si="4"/>
        <v>50</v>
      </c>
      <c r="N22" s="176"/>
      <c r="O22" s="58"/>
      <c r="P22" s="165">
        <f ca="1" t="shared" si="5"/>
        <v>90</v>
      </c>
      <c r="Q22" s="166"/>
      <c r="R22" s="47"/>
      <c r="S22" s="47"/>
      <c r="T22" s="47"/>
      <c r="U22" s="47"/>
      <c r="V22" s="47"/>
    </row>
    <row r="23" spans="3:14" ht="11.25">
      <c r="C23" s="32"/>
      <c r="D23" s="73"/>
      <c r="E23" s="73"/>
      <c r="F23" s="73"/>
      <c r="G23" s="73"/>
      <c r="H23" s="73"/>
      <c r="I23" s="73"/>
      <c r="J23" s="73"/>
      <c r="K23" s="73"/>
      <c r="L23" s="73"/>
      <c r="N23" s="32" t="s">
        <v>85</v>
      </c>
    </row>
    <row r="24" spans="3:22" ht="11.25" hidden="1">
      <c r="C24" s="45">
        <f>COUNT(H17:L22)/2</f>
        <v>12.5</v>
      </c>
      <c r="G24" s="136" t="s">
        <v>86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7:22" ht="11.25" hidden="1">
      <c r="G25" s="136" t="s">
        <v>87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</row>
    <row r="26" spans="7:22" ht="11.25" hidden="1">
      <c r="G26" s="136" t="s">
        <v>88</v>
      </c>
      <c r="H26" s="179"/>
      <c r="I26" s="179"/>
      <c r="J26" s="179"/>
      <c r="K26" s="179"/>
      <c r="L26" s="179"/>
      <c r="M26" s="95"/>
      <c r="N26" s="95"/>
      <c r="O26" s="95"/>
      <c r="P26" s="95"/>
      <c r="Q26" s="95"/>
      <c r="R26" s="95"/>
      <c r="S26" s="95"/>
      <c r="T26" s="95"/>
      <c r="U26" s="95"/>
      <c r="V26" s="95"/>
    </row>
    <row r="27" spans="8:12" ht="11.25">
      <c r="H27" s="180" t="s">
        <v>309</v>
      </c>
      <c r="I27" s="180"/>
      <c r="J27" s="180"/>
      <c r="K27" s="180"/>
      <c r="L27" s="180"/>
    </row>
    <row r="28" spans="8:12" ht="11.25">
      <c r="H28" s="180" t="s">
        <v>310</v>
      </c>
      <c r="I28" s="180"/>
      <c r="J28" s="180"/>
      <c r="K28" s="180"/>
      <c r="L28" s="180"/>
    </row>
  </sheetData>
  <sheetProtection formatCells="0"/>
  <mergeCells count="24">
    <mergeCell ref="H27:L27"/>
    <mergeCell ref="H28:L28"/>
    <mergeCell ref="M21:N21"/>
    <mergeCell ref="P17:Q17"/>
    <mergeCell ref="M22:N22"/>
    <mergeCell ref="P21:Q21"/>
    <mergeCell ref="M17:N17"/>
    <mergeCell ref="M18:N18"/>
    <mergeCell ref="P22:Q22"/>
    <mergeCell ref="P18:Q18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P19:Q19"/>
    <mergeCell ref="P20:Q20"/>
    <mergeCell ref="M19:N19"/>
    <mergeCell ref="M20:N20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V27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H27" sqref="H27:L27"/>
    </sheetView>
  </sheetViews>
  <sheetFormatPr defaultColWidth="11.421875" defaultRowHeight="12.75"/>
  <cols>
    <col min="1" max="1" width="6.140625" style="32" customWidth="1"/>
    <col min="2" max="2" width="5.140625" style="32" customWidth="1"/>
    <col min="3" max="3" width="4.421875" style="45" bestFit="1" customWidth="1"/>
    <col min="4" max="4" width="24.421875" style="32" customWidth="1"/>
    <col min="5" max="5" width="4.8515625" style="32" customWidth="1"/>
    <col min="6" max="6" width="7.7109375" style="47" customWidth="1"/>
    <col min="7" max="7" width="33.8515625" style="32" customWidth="1"/>
    <col min="8" max="22" width="5.28125" style="32" customWidth="1"/>
    <col min="23" max="24" width="5.7109375" style="32" customWidth="1"/>
    <col min="25" max="16384" width="11.421875" style="32" customWidth="1"/>
  </cols>
  <sheetData>
    <row r="1" spans="3:20" ht="13.5" thickBot="1">
      <c r="C1" s="150">
        <v>6</v>
      </c>
      <c r="P1" s="4" t="s">
        <v>0</v>
      </c>
      <c r="Q1" s="4"/>
      <c r="R1" s="4"/>
      <c r="S1" s="151"/>
      <c r="T1" s="151"/>
    </row>
    <row r="2" spans="6:22" ht="16.5" customHeight="1" thickBot="1">
      <c r="F2" s="152" t="s">
        <v>1</v>
      </c>
      <c r="G2" s="9" t="s">
        <v>311</v>
      </c>
      <c r="H2" s="32">
        <v>2</v>
      </c>
      <c r="J2" s="153" t="s">
        <v>3</v>
      </c>
      <c r="K2" s="11">
        <f ca="1">TODAY()</f>
        <v>41715</v>
      </c>
      <c r="L2" s="11"/>
      <c r="M2" s="11"/>
      <c r="N2" s="11"/>
      <c r="P2" s="12" t="s">
        <v>90</v>
      </c>
      <c r="Q2" s="12" t="s">
        <v>90</v>
      </c>
      <c r="R2" s="13"/>
      <c r="S2" s="154"/>
      <c r="T2" s="154"/>
      <c r="U2" s="155"/>
      <c r="V2" s="154"/>
    </row>
    <row r="3" spans="16:22" ht="13.5" customHeight="1" thickBot="1">
      <c r="P3" s="14"/>
      <c r="Q3" s="14"/>
      <c r="R3" s="15"/>
      <c r="S3" s="154"/>
      <c r="T3" s="154"/>
      <c r="U3" s="154"/>
      <c r="V3" s="154"/>
    </row>
    <row r="4" spans="6:10" ht="11.25">
      <c r="F4" s="156"/>
      <c r="G4" s="157"/>
      <c r="J4" s="32" t="s">
        <v>5</v>
      </c>
    </row>
    <row r="5" spans="6:10" ht="11.25">
      <c r="F5" s="156" t="s">
        <v>6</v>
      </c>
      <c r="G5" s="158"/>
      <c r="J5" s="153" t="s">
        <v>7</v>
      </c>
    </row>
    <row r="6" spans="7:21" ht="11.25">
      <c r="G6" s="159"/>
      <c r="H6" s="153"/>
      <c r="I6" s="153"/>
      <c r="J6" s="153"/>
      <c r="K6" s="153"/>
      <c r="U6" s="160"/>
    </row>
    <row r="8" spans="1:22" s="47" customFormat="1" ht="20.25" customHeight="1">
      <c r="A8" s="22" t="s">
        <v>8</v>
      </c>
      <c r="B8" s="22" t="s">
        <v>9</v>
      </c>
      <c r="C8" s="23" t="s">
        <v>10</v>
      </c>
      <c r="D8" s="23" t="s">
        <v>11</v>
      </c>
      <c r="E8" s="161" t="s">
        <v>12</v>
      </c>
      <c r="F8" s="23" t="s">
        <v>13</v>
      </c>
      <c r="G8" s="23" t="s">
        <v>14</v>
      </c>
      <c r="H8" s="26" t="s">
        <v>35</v>
      </c>
      <c r="I8" s="26" t="s">
        <v>38</v>
      </c>
      <c r="J8" s="26" t="s">
        <v>40</v>
      </c>
      <c r="K8" s="26" t="s">
        <v>15</v>
      </c>
      <c r="L8" s="26" t="s">
        <v>32</v>
      </c>
      <c r="M8" s="108" t="s">
        <v>31</v>
      </c>
      <c r="N8" s="26" t="s">
        <v>36</v>
      </c>
      <c r="O8" s="124" t="s">
        <v>20</v>
      </c>
      <c r="P8" s="26" t="s">
        <v>17</v>
      </c>
      <c r="Q8" s="108" t="s">
        <v>24</v>
      </c>
      <c r="R8" s="124" t="s">
        <v>25</v>
      </c>
      <c r="S8" s="26" t="s">
        <v>22</v>
      </c>
      <c r="T8" s="124" t="s">
        <v>39</v>
      </c>
      <c r="U8" s="26" t="s">
        <v>19</v>
      </c>
      <c r="V8" s="124" t="s">
        <v>16</v>
      </c>
    </row>
    <row r="9" spans="1:22" ht="34.5" customHeight="1">
      <c r="A9" s="33" t="s">
        <v>50</v>
      </c>
      <c r="B9" s="33">
        <v>72</v>
      </c>
      <c r="C9" s="34">
        <f aca="true" ca="1" t="shared" si="0" ref="C9:C14">OFFSET(C9,8,0)</f>
        <v>1</v>
      </c>
      <c r="D9" s="143" t="s">
        <v>312</v>
      </c>
      <c r="E9" s="33" t="s">
        <v>45</v>
      </c>
      <c r="F9" s="33">
        <v>66</v>
      </c>
      <c r="G9" s="36" t="s">
        <v>226</v>
      </c>
      <c r="H9" s="39" t="s">
        <v>49</v>
      </c>
      <c r="I9" s="38"/>
      <c r="J9" s="38"/>
      <c r="K9" s="39" t="s">
        <v>47</v>
      </c>
      <c r="L9" s="38"/>
      <c r="M9" s="38"/>
      <c r="N9" s="39" t="s">
        <v>47</v>
      </c>
      <c r="O9" s="38"/>
      <c r="P9" s="38"/>
      <c r="Q9" s="39"/>
      <c r="R9" s="38"/>
      <c r="S9" s="38"/>
      <c r="T9" s="38"/>
      <c r="U9" s="39" t="s">
        <v>47</v>
      </c>
      <c r="V9" s="38"/>
    </row>
    <row r="10" spans="1:22" ht="34.5" customHeight="1">
      <c r="A10" s="33" t="s">
        <v>50</v>
      </c>
      <c r="B10" s="33">
        <v>49</v>
      </c>
      <c r="C10" s="34">
        <f ca="1" t="shared" si="0"/>
        <v>2</v>
      </c>
      <c r="D10" s="35" t="s">
        <v>313</v>
      </c>
      <c r="E10" s="33" t="s">
        <v>45</v>
      </c>
      <c r="F10" s="33">
        <v>66</v>
      </c>
      <c r="G10" s="36" t="s">
        <v>314</v>
      </c>
      <c r="H10" s="39" t="s">
        <v>257</v>
      </c>
      <c r="I10" s="38"/>
      <c r="J10" s="38"/>
      <c r="K10" s="38"/>
      <c r="L10" s="38"/>
      <c r="M10" s="39"/>
      <c r="N10" s="38"/>
      <c r="O10" s="39"/>
      <c r="P10" s="38"/>
      <c r="Q10" s="38"/>
      <c r="R10" s="39"/>
      <c r="S10" s="38"/>
      <c r="T10" s="38"/>
      <c r="U10" s="38"/>
      <c r="V10" s="39"/>
    </row>
    <row r="11" spans="1:22" ht="34.5" customHeight="1">
      <c r="A11" s="33" t="s">
        <v>50</v>
      </c>
      <c r="B11" s="33">
        <v>44</v>
      </c>
      <c r="C11" s="34">
        <f ca="1" t="shared" si="0"/>
        <v>3</v>
      </c>
      <c r="D11" s="35" t="s">
        <v>315</v>
      </c>
      <c r="E11" s="33" t="s">
        <v>45</v>
      </c>
      <c r="F11" s="33">
        <v>66</v>
      </c>
      <c r="G11" s="36" t="s">
        <v>238</v>
      </c>
      <c r="H11" s="38"/>
      <c r="I11" s="39" t="s">
        <v>47</v>
      </c>
      <c r="J11" s="38"/>
      <c r="K11" s="38"/>
      <c r="L11" s="39" t="s">
        <v>47</v>
      </c>
      <c r="M11" s="38"/>
      <c r="N11" s="39" t="s">
        <v>53</v>
      </c>
      <c r="O11" s="38"/>
      <c r="P11" s="38"/>
      <c r="Q11" s="38"/>
      <c r="R11" s="38"/>
      <c r="S11" s="39" t="s">
        <v>53</v>
      </c>
      <c r="T11" s="38"/>
      <c r="U11" s="38"/>
      <c r="V11" s="39"/>
    </row>
    <row r="12" spans="1:22" ht="34.5" customHeight="1">
      <c r="A12" s="33" t="s">
        <v>50</v>
      </c>
      <c r="B12" s="33">
        <v>44</v>
      </c>
      <c r="C12" s="34">
        <f ca="1" t="shared" si="0"/>
        <v>4</v>
      </c>
      <c r="D12" s="35" t="s">
        <v>316</v>
      </c>
      <c r="E12" s="33" t="s">
        <v>45</v>
      </c>
      <c r="F12" s="33">
        <v>69</v>
      </c>
      <c r="G12" s="36" t="s">
        <v>277</v>
      </c>
      <c r="H12" s="38"/>
      <c r="I12" s="39" t="s">
        <v>47</v>
      </c>
      <c r="J12" s="38"/>
      <c r="K12" s="39" t="s">
        <v>54</v>
      </c>
      <c r="L12" s="38"/>
      <c r="M12" s="38"/>
      <c r="N12" s="38"/>
      <c r="O12" s="38"/>
      <c r="P12" s="39" t="s">
        <v>48</v>
      </c>
      <c r="Q12" s="38"/>
      <c r="R12" s="39"/>
      <c r="S12" s="38"/>
      <c r="T12" s="39"/>
      <c r="U12" s="38"/>
      <c r="V12" s="38"/>
    </row>
    <row r="13" spans="1:22" ht="34.5" customHeight="1">
      <c r="A13" s="33" t="s">
        <v>50</v>
      </c>
      <c r="B13" s="33">
        <v>85</v>
      </c>
      <c r="C13" s="34">
        <f ca="1" t="shared" si="0"/>
        <v>5</v>
      </c>
      <c r="D13" s="143" t="s">
        <v>317</v>
      </c>
      <c r="E13" s="33" t="s">
        <v>45</v>
      </c>
      <c r="F13" s="33">
        <v>70</v>
      </c>
      <c r="G13" s="36" t="s">
        <v>318</v>
      </c>
      <c r="H13" s="38"/>
      <c r="I13" s="38"/>
      <c r="J13" s="39" t="s">
        <v>47</v>
      </c>
      <c r="K13" s="38"/>
      <c r="L13" s="38"/>
      <c r="M13" s="39"/>
      <c r="N13" s="38"/>
      <c r="O13" s="38"/>
      <c r="P13" s="39" t="s">
        <v>47</v>
      </c>
      <c r="Q13" s="38"/>
      <c r="R13" s="38"/>
      <c r="S13" s="39" t="s">
        <v>47</v>
      </c>
      <c r="T13" s="38"/>
      <c r="U13" s="39" t="s">
        <v>53</v>
      </c>
      <c r="V13" s="38"/>
    </row>
    <row r="14" spans="1:22" ht="34.5" customHeight="1">
      <c r="A14" s="33" t="s">
        <v>50</v>
      </c>
      <c r="B14" s="33">
        <v>49</v>
      </c>
      <c r="C14" s="34">
        <f ca="1" t="shared" si="0"/>
        <v>6</v>
      </c>
      <c r="D14" s="35" t="s">
        <v>319</v>
      </c>
      <c r="E14" s="33" t="s">
        <v>45</v>
      </c>
      <c r="F14" s="33">
        <v>70</v>
      </c>
      <c r="G14" s="36" t="s">
        <v>320</v>
      </c>
      <c r="H14" s="38"/>
      <c r="I14" s="38"/>
      <c r="J14" s="39" t="s">
        <v>53</v>
      </c>
      <c r="K14" s="38"/>
      <c r="L14" s="39" t="s">
        <v>53</v>
      </c>
      <c r="M14" s="38"/>
      <c r="N14" s="38"/>
      <c r="O14" s="39"/>
      <c r="P14" s="38"/>
      <c r="Q14" s="39"/>
      <c r="R14" s="38"/>
      <c r="S14" s="38"/>
      <c r="T14" s="39"/>
      <c r="U14" s="38"/>
      <c r="V14" s="38"/>
    </row>
    <row r="15" spans="4:22" ht="24" customHeight="1" thickBot="1">
      <c r="D15" s="46"/>
      <c r="E15" s="46"/>
      <c r="F15" s="46"/>
      <c r="G15" s="46"/>
      <c r="H15" s="47"/>
      <c r="I15" s="47"/>
      <c r="J15" s="47"/>
      <c r="K15" s="47"/>
      <c r="L15" s="47"/>
      <c r="M15" s="163"/>
      <c r="N15" s="163"/>
      <c r="O15" s="163"/>
      <c r="P15" s="163"/>
      <c r="Q15" s="47"/>
      <c r="R15" s="47"/>
      <c r="S15" s="47"/>
      <c r="T15" s="47"/>
      <c r="U15" s="47"/>
      <c r="V15" s="47"/>
    </row>
    <row r="16" spans="1:22" ht="24" customHeight="1" thickBot="1">
      <c r="A16" s="22" t="s">
        <v>8</v>
      </c>
      <c r="B16" s="22" t="s">
        <v>9</v>
      </c>
      <c r="C16" s="23" t="s">
        <v>10</v>
      </c>
      <c r="D16" s="23" t="s">
        <v>11</v>
      </c>
      <c r="E16" s="161" t="s">
        <v>12</v>
      </c>
      <c r="F16" s="50" t="s">
        <v>70</v>
      </c>
      <c r="G16" s="51" t="s">
        <v>14</v>
      </c>
      <c r="H16" s="52" t="s">
        <v>71</v>
      </c>
      <c r="I16" s="53" t="s">
        <v>72</v>
      </c>
      <c r="J16" s="53" t="s">
        <v>73</v>
      </c>
      <c r="K16" s="53" t="s">
        <v>74</v>
      </c>
      <c r="L16" s="54" t="s">
        <v>75</v>
      </c>
      <c r="M16" s="164" t="s">
        <v>78</v>
      </c>
      <c r="N16" s="116"/>
      <c r="O16" s="58" t="s">
        <v>79</v>
      </c>
      <c r="P16" s="165" t="s">
        <v>80</v>
      </c>
      <c r="Q16" s="166"/>
      <c r="R16" s="47"/>
      <c r="S16" s="76"/>
      <c r="T16" s="79" t="s">
        <v>82</v>
      </c>
      <c r="U16" s="79"/>
      <c r="V16" s="47"/>
    </row>
    <row r="17" spans="1:22" ht="27" customHeight="1" thickBot="1">
      <c r="A17" s="33" t="str">
        <f aca="true" ca="1" t="shared" si="1" ref="A17:B22">OFFSET(A17,-8,0)</f>
        <v>PDL</v>
      </c>
      <c r="B17" s="33">
        <f ca="1" t="shared" si="1"/>
        <v>72</v>
      </c>
      <c r="C17" s="22">
        <v>1</v>
      </c>
      <c r="D17" s="33" t="str">
        <f aca="true" ca="1" t="shared" si="2" ref="D17:E22">OFFSET(D17,-8,0)</f>
        <v>LELIEVRE Lucas</v>
      </c>
      <c r="E17" s="33" t="str">
        <f ca="1" t="shared" si="2"/>
        <v>M</v>
      </c>
      <c r="F17" s="33">
        <v>40</v>
      </c>
      <c r="G17" s="33" t="str">
        <f aca="true" ca="1" t="shared" si="3" ref="G17:G22">OFFSET(G17,-8,0)</f>
        <v>JC CHAMPAGNE CONLINOISE</v>
      </c>
      <c r="H17" s="66">
        <v>0</v>
      </c>
      <c r="I17" s="167">
        <v>0</v>
      </c>
      <c r="J17" s="167">
        <v>0</v>
      </c>
      <c r="K17" s="167">
        <v>0</v>
      </c>
      <c r="L17" s="177">
        <v>10</v>
      </c>
      <c r="M17" s="56">
        <f aca="true" t="shared" si="4" ref="M17:M22">SUM(H17:L17)</f>
        <v>10</v>
      </c>
      <c r="N17" s="57"/>
      <c r="O17" s="58"/>
      <c r="P17" s="165">
        <f aca="true" ca="1" t="shared" si="5" ref="P17:P22">SUM(OFFSET(P17,0,-10),OFFSET(P17,0,-3))</f>
        <v>50</v>
      </c>
      <c r="Q17" s="166"/>
      <c r="R17" s="47"/>
      <c r="S17" s="47"/>
      <c r="T17" s="52" t="s">
        <v>83</v>
      </c>
      <c r="U17" s="54" t="s">
        <v>84</v>
      </c>
      <c r="V17" s="47"/>
    </row>
    <row r="18" spans="1:22" ht="27" customHeight="1" thickBot="1">
      <c r="A18" s="33" t="str">
        <f ca="1" t="shared" si="1"/>
        <v>PDL</v>
      </c>
      <c r="B18" s="33">
        <f ca="1" t="shared" si="1"/>
        <v>49</v>
      </c>
      <c r="C18" s="22">
        <v>2</v>
      </c>
      <c r="D18" s="62" t="str">
        <f ca="1" t="shared" si="2"/>
        <v>MOREAU Antoine</v>
      </c>
      <c r="E18" s="33" t="str">
        <f ca="1" t="shared" si="2"/>
        <v>M</v>
      </c>
      <c r="F18" s="33">
        <v>91</v>
      </c>
      <c r="G18" s="33" t="str">
        <f ca="1" t="shared" si="3"/>
        <v>EVRE JUDO ST PIERRE LE MAY</v>
      </c>
      <c r="H18" s="63">
        <v>10</v>
      </c>
      <c r="I18" s="64" t="s">
        <v>136</v>
      </c>
      <c r="J18" s="64"/>
      <c r="K18" s="64"/>
      <c r="L18" s="65"/>
      <c r="M18" s="169">
        <f t="shared" si="4"/>
        <v>10</v>
      </c>
      <c r="N18" s="170"/>
      <c r="O18" s="58"/>
      <c r="P18" s="181">
        <f ca="1" t="shared" si="5"/>
        <v>101</v>
      </c>
      <c r="Q18" s="166"/>
      <c r="R18" s="47"/>
      <c r="S18" s="47"/>
      <c r="T18" s="171">
        <v>7</v>
      </c>
      <c r="U18" s="172">
        <v>10</v>
      </c>
      <c r="V18" s="47"/>
    </row>
    <row r="19" spans="1:22" ht="27" customHeight="1">
      <c r="A19" s="33" t="str">
        <f ca="1" t="shared" si="1"/>
        <v>PDL</v>
      </c>
      <c r="B19" s="33">
        <f ca="1" t="shared" si="1"/>
        <v>44</v>
      </c>
      <c r="C19" s="22">
        <v>3</v>
      </c>
      <c r="D19" s="62" t="str">
        <f ca="1" t="shared" si="2"/>
        <v>YOBE Quentin</v>
      </c>
      <c r="E19" s="33" t="str">
        <f ca="1" t="shared" si="2"/>
        <v>M</v>
      </c>
      <c r="F19" s="33">
        <v>80</v>
      </c>
      <c r="G19" s="33" t="str">
        <f ca="1" t="shared" si="3"/>
        <v>J.C. DE BASSE GOULAINE</v>
      </c>
      <c r="H19" s="63">
        <v>0</v>
      </c>
      <c r="I19" s="64">
        <v>0</v>
      </c>
      <c r="J19" s="64">
        <v>10</v>
      </c>
      <c r="K19" s="64">
        <v>10</v>
      </c>
      <c r="L19" s="65" t="s">
        <v>136</v>
      </c>
      <c r="M19" s="169">
        <f t="shared" si="4"/>
        <v>20</v>
      </c>
      <c r="N19" s="170"/>
      <c r="O19" s="58"/>
      <c r="P19" s="181">
        <f ca="1" t="shared" si="5"/>
        <v>100</v>
      </c>
      <c r="Q19" s="166"/>
      <c r="R19" s="47"/>
      <c r="S19" s="47"/>
      <c r="T19" s="47"/>
      <c r="U19" s="47"/>
      <c r="V19" s="47"/>
    </row>
    <row r="20" spans="1:22" ht="27" customHeight="1">
      <c r="A20" s="33" t="str">
        <f ca="1" t="shared" si="1"/>
        <v>PDL</v>
      </c>
      <c r="B20" s="33">
        <f ca="1" t="shared" si="1"/>
        <v>44</v>
      </c>
      <c r="C20" s="22">
        <v>4</v>
      </c>
      <c r="D20" s="62" t="str">
        <f ca="1" t="shared" si="2"/>
        <v>THIBAUD Alban</v>
      </c>
      <c r="E20" s="33" t="str">
        <f ca="1" t="shared" si="2"/>
        <v>M</v>
      </c>
      <c r="F20" s="33">
        <v>80</v>
      </c>
      <c r="G20" s="33" t="str">
        <f ca="1" t="shared" si="3"/>
        <v>JUDO ANCENIS</v>
      </c>
      <c r="H20" s="63">
        <v>0</v>
      </c>
      <c r="I20" s="64">
        <v>10</v>
      </c>
      <c r="J20" s="64">
        <v>10</v>
      </c>
      <c r="K20" s="64" t="s">
        <v>136</v>
      </c>
      <c r="L20" s="65"/>
      <c r="M20" s="169">
        <f t="shared" si="4"/>
        <v>20</v>
      </c>
      <c r="N20" s="170"/>
      <c r="O20" s="58"/>
      <c r="P20" s="181">
        <f ca="1" t="shared" si="5"/>
        <v>100</v>
      </c>
      <c r="Q20" s="166"/>
      <c r="R20" s="47"/>
      <c r="S20" s="47"/>
      <c r="T20" s="47"/>
      <c r="U20" s="47"/>
      <c r="V20" s="47"/>
    </row>
    <row r="21" spans="1:22" ht="27" customHeight="1">
      <c r="A21" s="33" t="str">
        <f ca="1" t="shared" si="1"/>
        <v>PDL</v>
      </c>
      <c r="B21" s="33">
        <f ca="1" t="shared" si="1"/>
        <v>85</v>
      </c>
      <c r="C21" s="22">
        <v>5</v>
      </c>
      <c r="D21" s="33" t="str">
        <f ca="1" t="shared" si="2"/>
        <v>DELEPINE Baptiste</v>
      </c>
      <c r="E21" s="33" t="str">
        <f ca="1" t="shared" si="2"/>
        <v>M</v>
      </c>
      <c r="F21" s="33">
        <v>0</v>
      </c>
      <c r="G21" s="33" t="str">
        <f ca="1" t="shared" si="3"/>
        <v>A.S.C. BEAUVOIR SUR MER JUDO</v>
      </c>
      <c r="H21" s="63">
        <v>0</v>
      </c>
      <c r="I21" s="64">
        <v>0</v>
      </c>
      <c r="J21" s="64">
        <v>0</v>
      </c>
      <c r="K21" s="64">
        <v>10</v>
      </c>
      <c r="L21" s="65"/>
      <c r="M21" s="169">
        <f t="shared" si="4"/>
        <v>10</v>
      </c>
      <c r="N21" s="170"/>
      <c r="O21" s="58"/>
      <c r="P21" s="165">
        <f ca="1" t="shared" si="5"/>
        <v>10</v>
      </c>
      <c r="Q21" s="166"/>
      <c r="R21" s="47"/>
      <c r="S21" s="47"/>
      <c r="T21" s="47"/>
      <c r="U21" s="47"/>
      <c r="V21" s="47"/>
    </row>
    <row r="22" spans="1:22" ht="27" customHeight="1" thickBot="1">
      <c r="A22" s="33" t="str">
        <f ca="1" t="shared" si="1"/>
        <v>PDL</v>
      </c>
      <c r="B22" s="33">
        <f ca="1" t="shared" si="1"/>
        <v>49</v>
      </c>
      <c r="C22" s="22">
        <v>6</v>
      </c>
      <c r="D22" s="62" t="str">
        <f ca="1" t="shared" si="2"/>
        <v>PERRETTE Antoine</v>
      </c>
      <c r="E22" s="33" t="str">
        <f ca="1" t="shared" si="2"/>
        <v>M</v>
      </c>
      <c r="F22" s="33">
        <v>81</v>
      </c>
      <c r="G22" s="33" t="str">
        <f ca="1" t="shared" si="3"/>
        <v>DOJO DE LA MOINE</v>
      </c>
      <c r="H22" s="86">
        <v>10</v>
      </c>
      <c r="I22" s="87">
        <v>10</v>
      </c>
      <c r="J22" s="87" t="s">
        <v>136</v>
      </c>
      <c r="K22" s="87"/>
      <c r="L22" s="88"/>
      <c r="M22" s="175">
        <f t="shared" si="4"/>
        <v>20</v>
      </c>
      <c r="N22" s="176"/>
      <c r="O22" s="58"/>
      <c r="P22" s="181">
        <f ca="1" t="shared" si="5"/>
        <v>101</v>
      </c>
      <c r="Q22" s="166"/>
      <c r="R22" s="47"/>
      <c r="S22" s="47"/>
      <c r="T22" s="47"/>
      <c r="U22" s="47"/>
      <c r="V22" s="47"/>
    </row>
    <row r="23" spans="3:14" ht="11.25">
      <c r="C23" s="32"/>
      <c r="D23" s="73"/>
      <c r="E23" s="73"/>
      <c r="F23" s="73"/>
      <c r="G23" s="73"/>
      <c r="H23" s="73"/>
      <c r="I23" s="73"/>
      <c r="J23" s="73"/>
      <c r="K23" s="73"/>
      <c r="L23" s="73"/>
      <c r="N23" s="32" t="s">
        <v>85</v>
      </c>
    </row>
    <row r="24" spans="3:22" ht="11.25" hidden="1">
      <c r="C24" s="45">
        <f>COUNT(H17:L22)/2</f>
        <v>9.5</v>
      </c>
      <c r="G24" s="136" t="s">
        <v>86</v>
      </c>
      <c r="H24" s="95">
        <v>1</v>
      </c>
      <c r="I24" s="95">
        <v>2</v>
      </c>
      <c r="J24" s="95">
        <v>3</v>
      </c>
      <c r="K24" s="95">
        <v>4</v>
      </c>
      <c r="L24" s="95">
        <v>5</v>
      </c>
      <c r="M24" s="95"/>
      <c r="N24" s="95">
        <v>7</v>
      </c>
      <c r="O24" s="95"/>
      <c r="P24" s="95">
        <v>6</v>
      </c>
      <c r="Q24" s="95"/>
      <c r="R24" s="95"/>
      <c r="S24" s="95">
        <v>8</v>
      </c>
      <c r="T24" s="95"/>
      <c r="U24" s="95">
        <v>9</v>
      </c>
      <c r="V24" s="95"/>
    </row>
    <row r="25" spans="7:22" ht="11.25" hidden="1">
      <c r="G25" s="136" t="s">
        <v>87</v>
      </c>
      <c r="H25" s="95">
        <v>1</v>
      </c>
      <c r="I25" s="95">
        <v>1</v>
      </c>
      <c r="J25" s="95">
        <v>1</v>
      </c>
      <c r="K25" s="95">
        <v>2</v>
      </c>
      <c r="L25" s="95">
        <v>2</v>
      </c>
      <c r="M25" s="95"/>
      <c r="N25" s="95">
        <v>3</v>
      </c>
      <c r="O25" s="95"/>
      <c r="P25" s="95">
        <v>3</v>
      </c>
      <c r="Q25" s="95"/>
      <c r="R25" s="95"/>
      <c r="S25" s="95">
        <v>4</v>
      </c>
      <c r="T25" s="95"/>
      <c r="U25" s="95">
        <v>4</v>
      </c>
      <c r="V25" s="95"/>
    </row>
    <row r="26" spans="7:22" ht="11.25" hidden="1">
      <c r="G26" s="136" t="s">
        <v>88</v>
      </c>
      <c r="H26" s="179">
        <v>1</v>
      </c>
      <c r="I26" s="179">
        <v>1</v>
      </c>
      <c r="J26" s="179">
        <v>1</v>
      </c>
      <c r="K26" s="179">
        <v>2</v>
      </c>
      <c r="L26" s="179">
        <v>2</v>
      </c>
      <c r="M26" s="95"/>
      <c r="N26" s="95">
        <v>3</v>
      </c>
      <c r="O26" s="95"/>
      <c r="P26" s="95">
        <v>2</v>
      </c>
      <c r="Q26" s="95"/>
      <c r="R26" s="95"/>
      <c r="S26" s="95">
        <v>3</v>
      </c>
      <c r="T26" s="95"/>
      <c r="U26" s="95">
        <v>4</v>
      </c>
      <c r="V26" s="95"/>
    </row>
    <row r="27" spans="8:12" ht="11.25">
      <c r="H27" s="180" t="s">
        <v>321</v>
      </c>
      <c r="I27" s="180"/>
      <c r="J27" s="180"/>
      <c r="K27" s="180"/>
      <c r="L27" s="180"/>
    </row>
  </sheetData>
  <sheetProtection formatCells="0"/>
  <mergeCells count="23">
    <mergeCell ref="G4:G6"/>
    <mergeCell ref="K2:N2"/>
    <mergeCell ref="P2:P3"/>
    <mergeCell ref="H27:L27"/>
    <mergeCell ref="M22:N22"/>
    <mergeCell ref="P21:Q21"/>
    <mergeCell ref="M17:N17"/>
    <mergeCell ref="M18:N18"/>
    <mergeCell ref="P22:Q22"/>
    <mergeCell ref="P18:Q18"/>
    <mergeCell ref="M21:N21"/>
    <mergeCell ref="P17:Q17"/>
    <mergeCell ref="T16:U16"/>
    <mergeCell ref="M20:N20"/>
    <mergeCell ref="P19:Q19"/>
    <mergeCell ref="P20:Q20"/>
    <mergeCell ref="M19:N19"/>
    <mergeCell ref="P1:R1"/>
    <mergeCell ref="M15:P15"/>
    <mergeCell ref="P16:Q16"/>
    <mergeCell ref="R2:R3"/>
    <mergeCell ref="M16:N16"/>
    <mergeCell ref="Q2:Q3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AH31"/>
  <sheetViews>
    <sheetView zoomScale="80" zoomScaleNormal="80" workbookViewId="0" topLeftCell="C8">
      <pane xSplit="5" ySplit="1" topLeftCell="H10" activePane="bottomRight" state="frozen"/>
      <selection pane="topLeft" activeCell="C8" sqref="C8"/>
      <selection pane="topRight" activeCell="H8" sqref="H8"/>
      <selection pane="bottomLeft" activeCell="C8" sqref="C8"/>
      <selection pane="bottomRight" activeCell="AI26" sqref="AI26"/>
    </sheetView>
  </sheetViews>
  <sheetFormatPr defaultColWidth="11.421875" defaultRowHeight="12.75"/>
  <cols>
    <col min="1" max="1" width="6.140625" style="32" customWidth="1"/>
    <col min="2" max="2" width="5.140625" style="32" customWidth="1"/>
    <col min="3" max="3" width="4.57421875" style="45" bestFit="1" customWidth="1"/>
    <col min="4" max="4" width="22.57421875" style="32" customWidth="1"/>
    <col min="5" max="5" width="3.140625" style="32" customWidth="1"/>
    <col min="6" max="6" width="7.7109375" style="32" customWidth="1"/>
    <col min="7" max="7" width="22.00390625" style="32" customWidth="1"/>
    <col min="8" max="12" width="4.7109375" style="32" customWidth="1"/>
    <col min="13" max="14" width="5.28125" style="32" customWidth="1"/>
    <col min="15" max="27" width="4.7109375" style="32" customWidth="1"/>
    <col min="28" max="28" width="4.7109375" style="47" customWidth="1"/>
    <col min="29" max="34" width="4.7109375" style="47" hidden="1" customWidth="1"/>
    <col min="35" max="16384" width="11.421875" style="32" customWidth="1"/>
  </cols>
  <sheetData>
    <row r="1" spans="3:34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  <c r="W1" s="5"/>
      <c r="AB1" s="6"/>
      <c r="AC1" s="6"/>
      <c r="AD1" s="6"/>
      <c r="AE1" s="6"/>
      <c r="AF1" s="6"/>
      <c r="AG1" s="6"/>
      <c r="AH1" s="6"/>
    </row>
    <row r="2" spans="3:34" s="1" customFormat="1" ht="16.5" customHeight="1" thickBot="1">
      <c r="C2" s="7"/>
      <c r="D2" s="3"/>
      <c r="E2" s="3"/>
      <c r="F2" s="8" t="s">
        <v>1</v>
      </c>
      <c r="G2" s="9" t="s">
        <v>322</v>
      </c>
      <c r="H2" s="3">
        <v>2</v>
      </c>
      <c r="I2" s="3"/>
      <c r="J2" s="10" t="s">
        <v>3</v>
      </c>
      <c r="K2" s="11">
        <f ca="1">TODAY()</f>
        <v>41715</v>
      </c>
      <c r="L2" s="11"/>
      <c r="M2" s="11"/>
      <c r="N2" s="11"/>
      <c r="O2" s="3"/>
      <c r="P2" s="12" t="s">
        <v>4</v>
      </c>
      <c r="Q2" s="12"/>
      <c r="R2" s="13"/>
      <c r="S2" s="3"/>
      <c r="AB2" s="6"/>
      <c r="AC2" s="6"/>
      <c r="AD2" s="6"/>
      <c r="AE2" s="6"/>
      <c r="AF2" s="6"/>
      <c r="AG2" s="6"/>
      <c r="AH2" s="6"/>
    </row>
    <row r="3" spans="3:34" s="1" customFormat="1" ht="13.5" customHeight="1" thickBot="1"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4"/>
      <c r="Q3" s="14"/>
      <c r="R3" s="15"/>
      <c r="S3" s="3"/>
      <c r="AB3" s="6"/>
      <c r="AC3" s="6"/>
      <c r="AD3" s="6"/>
      <c r="AE3" s="6"/>
      <c r="AF3" s="6"/>
      <c r="AG3" s="6"/>
      <c r="AH3" s="6"/>
    </row>
    <row r="4" spans="3:34" s="1" customFormat="1" ht="12.75">
      <c r="C4" s="7"/>
      <c r="D4" s="3"/>
      <c r="E4" s="3"/>
      <c r="F4" s="3"/>
      <c r="G4" s="1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B4" s="6"/>
      <c r="AC4" s="6"/>
      <c r="AD4" s="6"/>
      <c r="AE4" s="6"/>
      <c r="AF4" s="6"/>
      <c r="AG4" s="6"/>
      <c r="AH4" s="6"/>
    </row>
    <row r="5" spans="3:34" s="1" customFormat="1" ht="12.75">
      <c r="C5" s="7"/>
      <c r="D5" s="3"/>
      <c r="E5" s="3"/>
      <c r="F5" s="17" t="s">
        <v>6</v>
      </c>
      <c r="G5" s="18"/>
      <c r="H5" s="3"/>
      <c r="I5" s="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B5" s="6"/>
      <c r="AC5" s="6"/>
      <c r="AD5" s="6"/>
      <c r="AE5" s="6"/>
      <c r="AF5" s="6"/>
      <c r="AG5" s="6"/>
      <c r="AH5" s="6"/>
    </row>
    <row r="6" spans="3:34" s="1" customFormat="1" ht="12.75">
      <c r="C6" s="7"/>
      <c r="D6" s="3"/>
      <c r="E6" s="3"/>
      <c r="F6" s="3"/>
      <c r="G6" s="19"/>
      <c r="H6" s="3"/>
      <c r="I6" s="3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B6" s="6"/>
      <c r="AC6" s="6"/>
      <c r="AD6" s="6"/>
      <c r="AE6" s="6"/>
      <c r="AF6" s="6"/>
      <c r="AG6" s="6"/>
      <c r="AH6" s="6"/>
    </row>
    <row r="7" spans="3:34" s="1" customFormat="1" ht="13.5" thickBot="1">
      <c r="C7" s="7"/>
      <c r="D7" s="3"/>
      <c r="E7" s="3"/>
      <c r="F7" s="20"/>
      <c r="G7" s="10"/>
      <c r="H7" s="10"/>
      <c r="I7" s="10"/>
      <c r="J7" s="10"/>
      <c r="K7" s="3"/>
      <c r="L7" s="3"/>
      <c r="M7" s="3"/>
      <c r="N7" s="3"/>
      <c r="O7" s="3"/>
      <c r="P7" s="3"/>
      <c r="Q7" s="3"/>
      <c r="R7" s="3"/>
      <c r="S7" s="3"/>
      <c r="T7" s="21"/>
      <c r="U7" s="3"/>
      <c r="V7" s="5"/>
      <c r="W7" s="5"/>
      <c r="AB7" s="6"/>
      <c r="AC7" s="6"/>
      <c r="AD7" s="6"/>
      <c r="AE7" s="6"/>
      <c r="AF7" s="6"/>
      <c r="AG7" s="6"/>
      <c r="AH7" s="6"/>
    </row>
    <row r="8" spans="1:34" ht="18" customHeight="1">
      <c r="A8" s="22" t="s">
        <v>8</v>
      </c>
      <c r="B8" s="22" t="s">
        <v>9</v>
      </c>
      <c r="C8" s="23" t="s">
        <v>10</v>
      </c>
      <c r="D8" s="24" t="s">
        <v>11</v>
      </c>
      <c r="E8" s="24" t="s">
        <v>12</v>
      </c>
      <c r="F8" s="23" t="s">
        <v>13</v>
      </c>
      <c r="G8" s="25" t="s">
        <v>14</v>
      </c>
      <c r="H8" s="26" t="s">
        <v>15</v>
      </c>
      <c r="I8" s="27" t="s">
        <v>16</v>
      </c>
      <c r="J8" s="28" t="s">
        <v>17</v>
      </c>
      <c r="K8" s="28" t="s">
        <v>18</v>
      </c>
      <c r="L8" s="107" t="s">
        <v>19</v>
      </c>
      <c r="M8" s="28" t="s">
        <v>20</v>
      </c>
      <c r="N8" s="29" t="s">
        <v>21</v>
      </c>
      <c r="O8" s="142" t="s">
        <v>22</v>
      </c>
      <c r="P8" s="28" t="s">
        <v>23</v>
      </c>
      <c r="Q8" s="28" t="s">
        <v>24</v>
      </c>
      <c r="R8" s="28" t="s">
        <v>25</v>
      </c>
      <c r="S8" s="28" t="s">
        <v>26</v>
      </c>
      <c r="T8" s="146" t="s">
        <v>27</v>
      </c>
      <c r="U8" s="28" t="s">
        <v>28</v>
      </c>
      <c r="V8" s="28" t="s">
        <v>29</v>
      </c>
      <c r="W8" s="28" t="s">
        <v>30</v>
      </c>
      <c r="X8" s="107" t="s">
        <v>31</v>
      </c>
      <c r="Y8" s="28" t="s">
        <v>32</v>
      </c>
      <c r="Z8" s="28" t="s">
        <v>33</v>
      </c>
      <c r="AA8" s="30" t="s">
        <v>34</v>
      </c>
      <c r="AB8" s="26" t="s">
        <v>35</v>
      </c>
      <c r="AC8" s="31" t="s">
        <v>37</v>
      </c>
      <c r="AD8" s="31" t="s">
        <v>38</v>
      </c>
      <c r="AE8" s="31" t="s">
        <v>39</v>
      </c>
      <c r="AF8" s="31" t="s">
        <v>40</v>
      </c>
      <c r="AG8" s="31" t="s">
        <v>41</v>
      </c>
      <c r="AH8" s="31" t="s">
        <v>42</v>
      </c>
    </row>
    <row r="9" spans="1:34" ht="33.75" customHeight="1">
      <c r="A9" s="33" t="s">
        <v>50</v>
      </c>
      <c r="B9" s="33">
        <v>49</v>
      </c>
      <c r="C9" s="34">
        <f aca="true" ca="1" t="shared" si="0" ref="C9:C16">OFFSET(C9,10,0)</f>
        <v>1</v>
      </c>
      <c r="D9" s="35" t="s">
        <v>323</v>
      </c>
      <c r="E9" s="33" t="s">
        <v>45</v>
      </c>
      <c r="F9" s="33">
        <v>71</v>
      </c>
      <c r="G9" s="36" t="s">
        <v>324</v>
      </c>
      <c r="H9" s="37" t="s">
        <v>68</v>
      </c>
      <c r="I9" s="38"/>
      <c r="J9" s="38"/>
      <c r="K9" s="38"/>
      <c r="L9" s="39"/>
      <c r="M9" s="38"/>
      <c r="N9" s="38"/>
      <c r="O9" s="38"/>
      <c r="P9" s="38"/>
      <c r="Q9" s="39" t="s">
        <v>47</v>
      </c>
      <c r="R9" s="38"/>
      <c r="S9" s="38"/>
      <c r="T9" s="38"/>
      <c r="U9" s="38"/>
      <c r="V9" s="38"/>
      <c r="W9" s="39" t="s">
        <v>47</v>
      </c>
      <c r="X9" s="38"/>
      <c r="Y9" s="38"/>
      <c r="Z9" s="39" t="s">
        <v>47</v>
      </c>
      <c r="AA9" s="38"/>
      <c r="AB9" s="40" t="s">
        <v>47</v>
      </c>
      <c r="AC9" s="41"/>
      <c r="AD9" s="41"/>
      <c r="AE9" s="41"/>
      <c r="AF9" s="41"/>
      <c r="AG9" s="41"/>
      <c r="AH9" s="41"/>
    </row>
    <row r="10" spans="1:34" ht="33.75" customHeight="1">
      <c r="A10" s="33" t="s">
        <v>118</v>
      </c>
      <c r="B10" s="33">
        <v>37</v>
      </c>
      <c r="C10" s="34">
        <f ca="1" t="shared" si="0"/>
        <v>2</v>
      </c>
      <c r="D10" s="35" t="s">
        <v>325</v>
      </c>
      <c r="E10" s="33" t="s">
        <v>45</v>
      </c>
      <c r="F10" s="33">
        <v>73</v>
      </c>
      <c r="G10" s="36" t="s">
        <v>326</v>
      </c>
      <c r="H10" s="38"/>
      <c r="I10" s="39" t="s">
        <v>53</v>
      </c>
      <c r="J10" s="38"/>
      <c r="K10" s="38"/>
      <c r="L10" s="38"/>
      <c r="M10" s="39" t="s">
        <v>257</v>
      </c>
      <c r="N10" s="38"/>
      <c r="O10" s="38"/>
      <c r="P10" s="39" t="s">
        <v>47</v>
      </c>
      <c r="Q10" s="38"/>
      <c r="R10" s="39" t="s">
        <v>49</v>
      </c>
      <c r="S10" s="38"/>
      <c r="T10" s="38"/>
      <c r="U10" s="38"/>
      <c r="V10" s="38"/>
      <c r="W10" s="38"/>
      <c r="X10" s="39"/>
      <c r="Y10" s="38"/>
      <c r="Z10" s="38"/>
      <c r="AA10" s="38"/>
      <c r="AB10" s="40" t="s">
        <v>57</v>
      </c>
      <c r="AC10" s="40"/>
      <c r="AD10" s="41"/>
      <c r="AE10" s="41"/>
      <c r="AF10" s="41"/>
      <c r="AG10" s="41"/>
      <c r="AH10" s="41"/>
    </row>
    <row r="11" spans="1:34" ht="33.75" customHeight="1">
      <c r="A11" s="33" t="s">
        <v>50</v>
      </c>
      <c r="B11" s="33">
        <v>72</v>
      </c>
      <c r="C11" s="34">
        <f ca="1" t="shared" si="0"/>
        <v>3</v>
      </c>
      <c r="D11" s="143" t="s">
        <v>327</v>
      </c>
      <c r="E11" s="33" t="s">
        <v>45</v>
      </c>
      <c r="F11" s="33">
        <v>74</v>
      </c>
      <c r="G11" s="36" t="s">
        <v>328</v>
      </c>
      <c r="H11" s="38"/>
      <c r="I11" s="39" t="s">
        <v>47</v>
      </c>
      <c r="J11" s="38"/>
      <c r="K11" s="38"/>
      <c r="L11" s="38"/>
      <c r="M11" s="38"/>
      <c r="N11" s="38"/>
      <c r="O11" s="39"/>
      <c r="P11" s="38"/>
      <c r="Q11" s="38"/>
      <c r="R11" s="38"/>
      <c r="S11" s="39" t="s">
        <v>47</v>
      </c>
      <c r="T11" s="38"/>
      <c r="U11" s="38"/>
      <c r="V11" s="39" t="s">
        <v>47</v>
      </c>
      <c r="W11" s="38"/>
      <c r="X11" s="38"/>
      <c r="Y11" s="39" t="s">
        <v>47</v>
      </c>
      <c r="Z11" s="38"/>
      <c r="AA11" s="38"/>
      <c r="AB11" s="41"/>
      <c r="AC11" s="41"/>
      <c r="AD11" s="40"/>
      <c r="AE11" s="41"/>
      <c r="AF11" s="41"/>
      <c r="AG11" s="41"/>
      <c r="AH11" s="41"/>
    </row>
    <row r="12" spans="1:34" ht="33.75" customHeight="1">
      <c r="A12" s="33" t="s">
        <v>118</v>
      </c>
      <c r="B12" s="33">
        <v>37</v>
      </c>
      <c r="C12" s="34">
        <f ca="1" t="shared" si="0"/>
        <v>4</v>
      </c>
      <c r="D12" s="35" t="s">
        <v>329</v>
      </c>
      <c r="E12" s="33" t="s">
        <v>45</v>
      </c>
      <c r="F12" s="33">
        <v>77</v>
      </c>
      <c r="G12" s="36" t="s">
        <v>330</v>
      </c>
      <c r="H12" s="39" t="s">
        <v>48</v>
      </c>
      <c r="I12" s="38"/>
      <c r="J12" s="39" t="s">
        <v>47</v>
      </c>
      <c r="K12" s="38"/>
      <c r="L12" s="38"/>
      <c r="M12" s="38"/>
      <c r="N12" s="39" t="s">
        <v>47</v>
      </c>
      <c r="O12" s="38"/>
      <c r="P12" s="38"/>
      <c r="Q12" s="38"/>
      <c r="R12" s="39" t="s">
        <v>47</v>
      </c>
      <c r="S12" s="38"/>
      <c r="T12" s="38"/>
      <c r="U12" s="39" t="s">
        <v>47</v>
      </c>
      <c r="V12" s="38"/>
      <c r="W12" s="38"/>
      <c r="X12" s="38"/>
      <c r="Y12" s="38"/>
      <c r="Z12" s="38"/>
      <c r="AA12" s="38"/>
      <c r="AB12" s="41"/>
      <c r="AC12" s="41"/>
      <c r="AD12" s="40"/>
      <c r="AE12" s="40"/>
      <c r="AF12" s="41"/>
      <c r="AG12" s="41"/>
      <c r="AH12" s="41"/>
    </row>
    <row r="13" spans="1:34" ht="33.75" customHeight="1">
      <c r="A13" s="33" t="s">
        <v>50</v>
      </c>
      <c r="B13" s="33">
        <v>49</v>
      </c>
      <c r="C13" s="34">
        <f ca="1" t="shared" si="0"/>
        <v>5</v>
      </c>
      <c r="D13" s="35" t="s">
        <v>331</v>
      </c>
      <c r="E13" s="33" t="s">
        <v>45</v>
      </c>
      <c r="F13" s="33">
        <v>78</v>
      </c>
      <c r="G13" s="36" t="s">
        <v>332</v>
      </c>
      <c r="H13" s="38"/>
      <c r="I13" s="38"/>
      <c r="J13" s="39" t="s">
        <v>53</v>
      </c>
      <c r="K13" s="38"/>
      <c r="L13" s="39"/>
      <c r="M13" s="38"/>
      <c r="N13" s="38"/>
      <c r="O13" s="39"/>
      <c r="P13" s="38"/>
      <c r="Q13" s="38"/>
      <c r="R13" s="38"/>
      <c r="S13" s="38"/>
      <c r="T13" s="39"/>
      <c r="U13" s="38"/>
      <c r="V13" s="38"/>
      <c r="W13" s="38"/>
      <c r="X13" s="39"/>
      <c r="Y13" s="38"/>
      <c r="Z13" s="38"/>
      <c r="AA13" s="38"/>
      <c r="AB13" s="41"/>
      <c r="AC13" s="41"/>
      <c r="AD13" s="41"/>
      <c r="AE13" s="41"/>
      <c r="AF13" s="40"/>
      <c r="AG13" s="40"/>
      <c r="AH13" s="41"/>
    </row>
    <row r="14" spans="1:34" ht="33.75" customHeight="1">
      <c r="A14" s="33" t="s">
        <v>50</v>
      </c>
      <c r="B14" s="33">
        <v>53</v>
      </c>
      <c r="C14" s="34">
        <f ca="1" t="shared" si="0"/>
        <v>6</v>
      </c>
      <c r="D14" s="35" t="s">
        <v>333</v>
      </c>
      <c r="E14" s="33" t="s">
        <v>45</v>
      </c>
      <c r="F14" s="33">
        <v>84</v>
      </c>
      <c r="G14" s="36" t="s">
        <v>334</v>
      </c>
      <c r="H14" s="38"/>
      <c r="I14" s="38"/>
      <c r="J14" s="38"/>
      <c r="K14" s="39" t="s">
        <v>47</v>
      </c>
      <c r="L14" s="38"/>
      <c r="M14" s="39" t="s">
        <v>47</v>
      </c>
      <c r="N14" s="38"/>
      <c r="O14" s="38"/>
      <c r="P14" s="38"/>
      <c r="Q14" s="39" t="s">
        <v>53</v>
      </c>
      <c r="R14" s="38"/>
      <c r="S14" s="38"/>
      <c r="T14" s="38"/>
      <c r="U14" s="38"/>
      <c r="V14" s="38"/>
      <c r="W14" s="38"/>
      <c r="X14" s="38"/>
      <c r="Y14" s="39" t="s">
        <v>53</v>
      </c>
      <c r="Z14" s="38"/>
      <c r="AA14" s="39" t="s">
        <v>47</v>
      </c>
      <c r="AB14" s="41"/>
      <c r="AC14" s="41"/>
      <c r="AD14" s="41"/>
      <c r="AE14" s="40"/>
      <c r="AF14" s="40"/>
      <c r="AG14" s="41"/>
      <c r="AH14" s="41"/>
    </row>
    <row r="15" spans="1:34" s="44" customFormat="1" ht="33.75" customHeight="1">
      <c r="A15" s="33" t="s">
        <v>50</v>
      </c>
      <c r="B15" s="33">
        <v>49</v>
      </c>
      <c r="C15" s="34">
        <f ca="1" t="shared" si="0"/>
        <v>7</v>
      </c>
      <c r="D15" s="35" t="s">
        <v>335</v>
      </c>
      <c r="E15" s="33" t="s">
        <v>45</v>
      </c>
      <c r="F15" s="33">
        <v>89</v>
      </c>
      <c r="G15" s="36" t="s">
        <v>183</v>
      </c>
      <c r="H15" s="38"/>
      <c r="I15" s="38"/>
      <c r="J15" s="38"/>
      <c r="K15" s="38"/>
      <c r="L15" s="38"/>
      <c r="M15" s="38"/>
      <c r="N15" s="38"/>
      <c r="O15" s="38"/>
      <c r="P15" s="39" t="s">
        <v>57</v>
      </c>
      <c r="Q15" s="38"/>
      <c r="R15" s="38"/>
      <c r="S15" s="39" t="s">
        <v>54</v>
      </c>
      <c r="T15" s="38"/>
      <c r="U15" s="39" t="s">
        <v>53</v>
      </c>
      <c r="V15" s="38"/>
      <c r="W15" s="39" t="s">
        <v>48</v>
      </c>
      <c r="X15" s="38"/>
      <c r="Y15" s="38"/>
      <c r="Z15" s="38"/>
      <c r="AA15" s="39" t="s">
        <v>53</v>
      </c>
      <c r="AB15" s="42"/>
      <c r="AC15" s="42"/>
      <c r="AD15" s="42"/>
      <c r="AE15" s="42"/>
      <c r="AF15" s="42"/>
      <c r="AG15" s="43"/>
      <c r="AH15" s="43"/>
    </row>
    <row r="16" spans="1:34" ht="33.75" customHeight="1">
      <c r="A16" s="33" t="s">
        <v>50</v>
      </c>
      <c r="B16" s="33">
        <v>49</v>
      </c>
      <c r="C16" s="34">
        <f ca="1" t="shared" si="0"/>
        <v>8</v>
      </c>
      <c r="D16" s="143" t="s">
        <v>336</v>
      </c>
      <c r="E16" s="33" t="s">
        <v>45</v>
      </c>
      <c r="F16" s="33">
        <v>98</v>
      </c>
      <c r="G16" s="36" t="s">
        <v>332</v>
      </c>
      <c r="H16" s="38"/>
      <c r="I16" s="38"/>
      <c r="J16" s="38"/>
      <c r="K16" s="39" t="s">
        <v>57</v>
      </c>
      <c r="L16" s="38"/>
      <c r="M16" s="38"/>
      <c r="N16" s="39" t="s">
        <v>53</v>
      </c>
      <c r="O16" s="38"/>
      <c r="P16" s="38"/>
      <c r="Q16" s="38"/>
      <c r="R16" s="38"/>
      <c r="S16" s="38"/>
      <c r="T16" s="39"/>
      <c r="U16" s="38"/>
      <c r="V16" s="39" t="s">
        <v>54</v>
      </c>
      <c r="W16" s="38"/>
      <c r="X16" s="38"/>
      <c r="Y16" s="38"/>
      <c r="Z16" s="39" t="s">
        <v>53</v>
      </c>
      <c r="AA16" s="38"/>
      <c r="AB16" s="41"/>
      <c r="AC16" s="40"/>
      <c r="AD16" s="41"/>
      <c r="AE16" s="41"/>
      <c r="AF16" s="41"/>
      <c r="AG16" s="41"/>
      <c r="AH16" s="40"/>
    </row>
    <row r="17" spans="4:27" ht="18.75" customHeight="1" thickBot="1">
      <c r="D17" s="46"/>
      <c r="E17" s="46"/>
      <c r="F17" s="46"/>
      <c r="G17" s="46"/>
      <c r="H17" s="47"/>
      <c r="I17" s="47"/>
      <c r="J17" s="47"/>
      <c r="K17" s="47"/>
      <c r="L17" s="47"/>
      <c r="M17" s="48" t="s">
        <v>69</v>
      </c>
      <c r="N17" s="48"/>
      <c r="O17" s="49"/>
      <c r="P17" s="49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22.5" customHeight="1" thickBot="1">
      <c r="A18" s="22" t="s">
        <v>8</v>
      </c>
      <c r="B18" s="22" t="s">
        <v>9</v>
      </c>
      <c r="C18" s="23" t="s">
        <v>10</v>
      </c>
      <c r="D18" s="24" t="s">
        <v>11</v>
      </c>
      <c r="E18" s="24" t="s">
        <v>12</v>
      </c>
      <c r="F18" s="50" t="s">
        <v>70</v>
      </c>
      <c r="G18" s="51" t="s">
        <v>14</v>
      </c>
      <c r="H18" s="52" t="s">
        <v>71</v>
      </c>
      <c r="I18" s="53" t="s">
        <v>72</v>
      </c>
      <c r="J18" s="53" t="s">
        <v>73</v>
      </c>
      <c r="K18" s="53" t="s">
        <v>74</v>
      </c>
      <c r="L18" s="54" t="s">
        <v>75</v>
      </c>
      <c r="M18" s="52" t="s">
        <v>76</v>
      </c>
      <c r="N18" s="55" t="s">
        <v>77</v>
      </c>
      <c r="O18" s="56" t="s">
        <v>78</v>
      </c>
      <c r="P18" s="57"/>
      <c r="Q18" s="58" t="s">
        <v>79</v>
      </c>
      <c r="R18" s="59" t="s">
        <v>80</v>
      </c>
      <c r="S18" s="60"/>
      <c r="T18" s="47"/>
      <c r="U18" s="61" t="s">
        <v>81</v>
      </c>
      <c r="V18" s="61"/>
      <c r="W18" s="61"/>
      <c r="X18" s="61"/>
      <c r="Y18" s="47"/>
      <c r="Z18" s="47"/>
      <c r="AA18" s="47"/>
    </row>
    <row r="19" spans="1:27" ht="18" customHeight="1">
      <c r="A19" s="33" t="str">
        <f aca="true" ca="1" t="shared" si="1" ref="A19:B26">OFFSET(A19,-10,0)</f>
        <v>PDL</v>
      </c>
      <c r="B19" s="33">
        <f ca="1" t="shared" si="1"/>
        <v>49</v>
      </c>
      <c r="C19" s="22">
        <v>1</v>
      </c>
      <c r="D19" s="62" t="str">
        <f aca="true" ca="1" t="shared" si="2" ref="D19:E26">OFFSET(D19,-10,0)</f>
        <v>ROBERT Thomas</v>
      </c>
      <c r="E19" s="33" t="str">
        <f ca="1" t="shared" si="2"/>
        <v>M</v>
      </c>
      <c r="F19" s="33">
        <v>60</v>
      </c>
      <c r="G19" s="33" t="str">
        <f aca="true" ca="1" t="shared" si="3" ref="G19:G26">OFFSET(G19,-10,0)</f>
        <v>J C MONTREUIL JUIGNE</v>
      </c>
      <c r="H19" s="63">
        <v>0</v>
      </c>
      <c r="I19" s="64">
        <v>0</v>
      </c>
      <c r="J19" s="64">
        <v>0</v>
      </c>
      <c r="K19" s="64">
        <v>0</v>
      </c>
      <c r="L19" s="65" t="str">
        <f>IF(M19&lt;&gt;"","-","")</f>
        <v>-</v>
      </c>
      <c r="M19" s="66">
        <v>0</v>
      </c>
      <c r="N19" s="67"/>
      <c r="O19" s="68">
        <f aca="true" t="shared" si="4" ref="O19:O26">SUM(H19:N19)</f>
        <v>0</v>
      </c>
      <c r="P19" s="69"/>
      <c r="Q19" s="70"/>
      <c r="R19" s="71">
        <f aca="true" ca="1" t="shared" si="5" ref="R19:R26">SUM(OFFSET(R19,0,-12),OFFSET(R19,0,-3))</f>
        <v>60</v>
      </c>
      <c r="S19" s="60"/>
      <c r="T19" s="47"/>
      <c r="U19" s="148" t="s">
        <v>35</v>
      </c>
      <c r="V19" s="147" t="s">
        <v>36</v>
      </c>
      <c r="W19" s="147" t="s">
        <v>37</v>
      </c>
      <c r="X19" s="147" t="s">
        <v>38</v>
      </c>
      <c r="Y19" s="73"/>
      <c r="Z19" s="47"/>
      <c r="AA19" s="47"/>
    </row>
    <row r="20" spans="1:27" ht="18" customHeight="1">
      <c r="A20" s="33" t="str">
        <f ca="1" t="shared" si="1"/>
        <v>TBO</v>
      </c>
      <c r="B20" s="33">
        <f ca="1" t="shared" si="1"/>
        <v>37</v>
      </c>
      <c r="C20" s="22">
        <v>2</v>
      </c>
      <c r="D20" s="62" t="str">
        <f ca="1" t="shared" si="2"/>
        <v>DESMIER Gabin</v>
      </c>
      <c r="E20" s="33" t="str">
        <f ca="1" t="shared" si="2"/>
        <v>M</v>
      </c>
      <c r="F20" s="33">
        <v>50</v>
      </c>
      <c r="G20" s="33" t="str">
        <f ca="1" t="shared" si="3"/>
        <v>A.S. MONTLOUIS JUDO</v>
      </c>
      <c r="H20" s="63">
        <v>10</v>
      </c>
      <c r="I20" s="64">
        <v>10</v>
      </c>
      <c r="J20" s="64">
        <v>0</v>
      </c>
      <c r="K20" s="64">
        <v>7</v>
      </c>
      <c r="L20" s="65" t="str">
        <f>IF(M20&lt;&gt;"","-","")</f>
        <v>-</v>
      </c>
      <c r="M20" s="63">
        <v>10</v>
      </c>
      <c r="N20" s="74"/>
      <c r="O20" s="68">
        <f t="shared" si="4"/>
        <v>37</v>
      </c>
      <c r="P20" s="69"/>
      <c r="Q20" s="70"/>
      <c r="R20" s="71">
        <f ca="1" t="shared" si="5"/>
        <v>87</v>
      </c>
      <c r="S20" s="60"/>
      <c r="T20" s="47"/>
      <c r="U20" s="72" t="s">
        <v>39</v>
      </c>
      <c r="V20" s="72" t="s">
        <v>40</v>
      </c>
      <c r="W20" s="72" t="s">
        <v>41</v>
      </c>
      <c r="X20" s="147" t="s">
        <v>42</v>
      </c>
      <c r="Y20" s="75"/>
      <c r="Z20" s="76"/>
      <c r="AA20" s="47"/>
    </row>
    <row r="21" spans="1:27" ht="18" customHeight="1">
      <c r="A21" s="33" t="str">
        <f ca="1" t="shared" si="1"/>
        <v>PDL</v>
      </c>
      <c r="B21" s="33">
        <f ca="1" t="shared" si="1"/>
        <v>72</v>
      </c>
      <c r="C21" s="22">
        <v>3</v>
      </c>
      <c r="D21" s="33" t="str">
        <f ca="1" t="shared" si="2"/>
        <v>BOURGEOIS Gregory</v>
      </c>
      <c r="E21" s="33" t="str">
        <f ca="1" t="shared" si="2"/>
        <v>M</v>
      </c>
      <c r="F21" s="33">
        <v>20</v>
      </c>
      <c r="G21" s="33" t="str">
        <f ca="1" t="shared" si="3"/>
        <v>JUDO CLUB DE SARGE</v>
      </c>
      <c r="H21" s="63">
        <v>0</v>
      </c>
      <c r="I21" s="64">
        <v>0</v>
      </c>
      <c r="J21" s="64">
        <v>0</v>
      </c>
      <c r="K21" s="64">
        <v>0</v>
      </c>
      <c r="L21" s="65">
        <f>IF(M21&lt;&gt;"","-","")</f>
      </c>
      <c r="M21" s="63"/>
      <c r="N21" s="74"/>
      <c r="O21" s="68">
        <f t="shared" si="4"/>
        <v>0</v>
      </c>
      <c r="P21" s="69"/>
      <c r="Q21" s="70"/>
      <c r="R21" s="71">
        <f ca="1" t="shared" si="5"/>
        <v>20</v>
      </c>
      <c r="S21" s="60"/>
      <c r="T21" s="47"/>
      <c r="U21" s="47"/>
      <c r="V21" s="47"/>
      <c r="W21" s="77"/>
      <c r="X21" s="77"/>
      <c r="Y21" s="78"/>
      <c r="Z21" s="76"/>
      <c r="AA21" s="47"/>
    </row>
    <row r="22" spans="1:27" ht="18" customHeight="1">
      <c r="A22" s="33" t="str">
        <f ca="1" t="shared" si="1"/>
        <v>TBO</v>
      </c>
      <c r="B22" s="33">
        <f ca="1" t="shared" si="1"/>
        <v>37</v>
      </c>
      <c r="C22" s="22">
        <v>4</v>
      </c>
      <c r="D22" s="62" t="str">
        <f ca="1" t="shared" si="2"/>
        <v>NIVELLE Simon</v>
      </c>
      <c r="E22" s="33" t="str">
        <f ca="1" t="shared" si="2"/>
        <v>M</v>
      </c>
      <c r="F22" s="33">
        <v>74</v>
      </c>
      <c r="G22" s="33" t="str">
        <f ca="1" t="shared" si="3"/>
        <v>C.E.S. TOURS</v>
      </c>
      <c r="H22" s="63">
        <v>10</v>
      </c>
      <c r="I22" s="64">
        <v>0</v>
      </c>
      <c r="J22" s="64">
        <v>0</v>
      </c>
      <c r="K22" s="64">
        <v>0</v>
      </c>
      <c r="L22" s="65">
        <v>0</v>
      </c>
      <c r="M22" s="63"/>
      <c r="N22" s="74"/>
      <c r="O22" s="68">
        <f t="shared" si="4"/>
        <v>10</v>
      </c>
      <c r="P22" s="69"/>
      <c r="Q22" s="70"/>
      <c r="R22" s="71">
        <f ca="1" t="shared" si="5"/>
        <v>84</v>
      </c>
      <c r="S22" s="60"/>
      <c r="T22" s="47"/>
      <c r="U22" s="47"/>
      <c r="V22" s="78"/>
      <c r="W22" s="78"/>
      <c r="X22" s="78"/>
      <c r="Y22" s="78"/>
      <c r="Z22" s="76"/>
      <c r="AA22" s="47"/>
    </row>
    <row r="23" spans="1:27" ht="18" customHeight="1" thickBot="1">
      <c r="A23" s="33" t="str">
        <f ca="1" t="shared" si="1"/>
        <v>PDL</v>
      </c>
      <c r="B23" s="33">
        <f ca="1" t="shared" si="1"/>
        <v>49</v>
      </c>
      <c r="C23" s="22">
        <v>5</v>
      </c>
      <c r="D23" s="62" t="str">
        <f ca="1" t="shared" si="2"/>
        <v>BOUVY Alexandre</v>
      </c>
      <c r="E23" s="33" t="str">
        <f ca="1" t="shared" si="2"/>
        <v>M</v>
      </c>
      <c r="F23" s="33">
        <v>97</v>
      </c>
      <c r="G23" s="33" t="str">
        <f ca="1" t="shared" si="3"/>
        <v>ASPTT ANGERS JUDO</v>
      </c>
      <c r="H23" s="63">
        <v>10</v>
      </c>
      <c r="I23" s="64" t="str">
        <f>IF(M23&lt;&gt;"","-","")</f>
        <v>-</v>
      </c>
      <c r="J23" s="64" t="str">
        <f>IF(M23&lt;&gt;"","-","")</f>
        <v>-</v>
      </c>
      <c r="K23" s="64" t="str">
        <f>IF(M23&lt;&gt;"","-","")</f>
        <v>-</v>
      </c>
      <c r="L23" s="65" t="str">
        <f>IF(M23&lt;&gt;"","-","")</f>
        <v>-</v>
      </c>
      <c r="M23" s="63" t="s">
        <v>136</v>
      </c>
      <c r="N23" s="74"/>
      <c r="O23" s="68">
        <f t="shared" si="4"/>
        <v>10</v>
      </c>
      <c r="P23" s="69"/>
      <c r="Q23" s="70"/>
      <c r="R23" s="128">
        <f ca="1" t="shared" si="5"/>
        <v>107</v>
      </c>
      <c r="S23" s="60"/>
      <c r="T23" s="47"/>
      <c r="U23" s="47"/>
      <c r="V23" s="47"/>
      <c r="W23" s="79" t="s">
        <v>82</v>
      </c>
      <c r="X23" s="79"/>
      <c r="Y23" s="47"/>
      <c r="Z23" s="47"/>
      <c r="AA23" s="47"/>
    </row>
    <row r="24" spans="1:27" ht="18" customHeight="1" thickBot="1">
      <c r="A24" s="33" t="str">
        <f ca="1" t="shared" si="1"/>
        <v>PDL</v>
      </c>
      <c r="B24" s="33">
        <f ca="1" t="shared" si="1"/>
        <v>53</v>
      </c>
      <c r="C24" s="22">
        <v>6</v>
      </c>
      <c r="D24" s="62" t="str">
        <f ca="1" t="shared" si="2"/>
        <v>DELAROCHE Bastien</v>
      </c>
      <c r="E24" s="33" t="str">
        <f ca="1" t="shared" si="2"/>
        <v>M</v>
      </c>
      <c r="F24" s="33">
        <v>57</v>
      </c>
      <c r="G24" s="33" t="str">
        <f ca="1" t="shared" si="3"/>
        <v>U.S. DE ST BERTHEVIN</v>
      </c>
      <c r="H24" s="63">
        <v>0</v>
      </c>
      <c r="I24" s="64">
        <v>0</v>
      </c>
      <c r="J24" s="64">
        <v>10</v>
      </c>
      <c r="K24" s="64">
        <v>10</v>
      </c>
      <c r="L24" s="65">
        <v>0</v>
      </c>
      <c r="M24" s="63"/>
      <c r="N24" s="74"/>
      <c r="O24" s="68">
        <f t="shared" si="4"/>
        <v>20</v>
      </c>
      <c r="P24" s="69"/>
      <c r="Q24" s="70"/>
      <c r="R24" s="71">
        <f ca="1" t="shared" si="5"/>
        <v>77</v>
      </c>
      <c r="S24" s="60"/>
      <c r="T24" s="47"/>
      <c r="U24" s="47"/>
      <c r="V24" s="47"/>
      <c r="W24" s="80" t="s">
        <v>83</v>
      </c>
      <c r="X24" s="81" t="s">
        <v>84</v>
      </c>
      <c r="Y24" s="47"/>
      <c r="Z24" s="47"/>
      <c r="AA24" s="47"/>
    </row>
    <row r="25" spans="1:27" ht="18" customHeight="1">
      <c r="A25" s="33" t="str">
        <f ca="1" t="shared" si="1"/>
        <v>PDL</v>
      </c>
      <c r="B25" s="33">
        <f ca="1" t="shared" si="1"/>
        <v>49</v>
      </c>
      <c r="C25" s="22">
        <v>7</v>
      </c>
      <c r="D25" s="62" t="str">
        <f ca="1" t="shared" si="2"/>
        <v>BOISDRON David</v>
      </c>
      <c r="E25" s="33" t="str">
        <f ca="1" t="shared" si="2"/>
        <v>M</v>
      </c>
      <c r="F25" s="33">
        <v>0</v>
      </c>
      <c r="G25" s="33" t="str">
        <f ca="1" t="shared" si="3"/>
        <v>KETSUGO ANGERS</v>
      </c>
      <c r="H25" s="63">
        <v>10</v>
      </c>
      <c r="I25" s="64">
        <v>10</v>
      </c>
      <c r="J25" s="64">
        <v>10</v>
      </c>
      <c r="K25" s="64">
        <v>10</v>
      </c>
      <c r="L25" s="65">
        <v>10</v>
      </c>
      <c r="M25" s="82"/>
      <c r="N25" s="83"/>
      <c r="O25" s="68">
        <f t="shared" si="4"/>
        <v>50</v>
      </c>
      <c r="P25" s="69"/>
      <c r="Q25" s="70"/>
      <c r="R25" s="71">
        <f ca="1" t="shared" si="5"/>
        <v>50</v>
      </c>
      <c r="S25" s="60"/>
      <c r="T25" s="47"/>
      <c r="U25" s="47"/>
      <c r="V25" s="47"/>
      <c r="W25" s="84">
        <v>7</v>
      </c>
      <c r="X25" s="85">
        <v>10</v>
      </c>
      <c r="Y25" s="47"/>
      <c r="Z25" s="47"/>
      <c r="AA25" s="47"/>
    </row>
    <row r="26" spans="1:27" ht="18" customHeight="1" thickBot="1">
      <c r="A26" s="33" t="str">
        <f ca="1" t="shared" si="1"/>
        <v>PDL</v>
      </c>
      <c r="B26" s="33">
        <f ca="1" t="shared" si="1"/>
        <v>49</v>
      </c>
      <c r="C26" s="22">
        <v>8</v>
      </c>
      <c r="D26" s="33" t="str">
        <f ca="1" t="shared" si="2"/>
        <v>KADDOURI Imad</v>
      </c>
      <c r="E26" s="33" t="str">
        <f ca="1" t="shared" si="2"/>
        <v>M</v>
      </c>
      <c r="F26" s="33">
        <v>20</v>
      </c>
      <c r="G26" s="33" t="str">
        <f ca="1" t="shared" si="3"/>
        <v>ASPTT ANGERS JUDO</v>
      </c>
      <c r="H26" s="86">
        <v>10</v>
      </c>
      <c r="I26" s="87">
        <v>10</v>
      </c>
      <c r="J26" s="87">
        <v>10</v>
      </c>
      <c r="K26" s="87">
        <v>10</v>
      </c>
      <c r="L26" s="88" t="str">
        <f>IF(M26&lt;&gt;"","-","")</f>
        <v>-</v>
      </c>
      <c r="M26" s="182">
        <v>10</v>
      </c>
      <c r="N26" s="89"/>
      <c r="O26" s="90">
        <f t="shared" si="4"/>
        <v>50</v>
      </c>
      <c r="P26" s="91"/>
      <c r="Q26" s="70"/>
      <c r="R26" s="71">
        <f ca="1" t="shared" si="5"/>
        <v>70</v>
      </c>
      <c r="S26" s="60"/>
      <c r="T26" s="47"/>
      <c r="U26" s="47"/>
      <c r="V26" s="47"/>
      <c r="W26" s="92"/>
      <c r="X26" s="93"/>
      <c r="Y26" s="47"/>
      <c r="Z26" s="47"/>
      <c r="AA26" s="47"/>
    </row>
    <row r="27" ht="11.25">
      <c r="N27" s="32" t="s">
        <v>85</v>
      </c>
    </row>
    <row r="28" spans="3:34" ht="11.25" hidden="1">
      <c r="C28" s="45">
        <f>COUNT(H19:N26)/2</f>
        <v>17.5</v>
      </c>
      <c r="G28" s="94" t="s">
        <v>86</v>
      </c>
      <c r="H28" s="95">
        <v>1</v>
      </c>
      <c r="I28" s="95">
        <v>2</v>
      </c>
      <c r="J28" s="95">
        <v>3</v>
      </c>
      <c r="K28" s="95">
        <v>4</v>
      </c>
      <c r="L28" s="95"/>
      <c r="M28" s="95">
        <v>5</v>
      </c>
      <c r="N28" s="95">
        <v>6</v>
      </c>
      <c r="O28" s="95"/>
      <c r="P28" s="95">
        <v>7</v>
      </c>
      <c r="Q28" s="95">
        <v>8</v>
      </c>
      <c r="R28" s="95">
        <v>9</v>
      </c>
      <c r="S28" s="95">
        <v>10</v>
      </c>
      <c r="T28" s="95"/>
      <c r="U28" s="95">
        <v>11</v>
      </c>
      <c r="V28" s="95">
        <v>12</v>
      </c>
      <c r="W28" s="95">
        <v>13</v>
      </c>
      <c r="X28" s="95"/>
      <c r="Y28" s="95">
        <v>14</v>
      </c>
      <c r="Z28" s="95">
        <v>15</v>
      </c>
      <c r="AA28" s="95">
        <v>16</v>
      </c>
      <c r="AB28" s="96">
        <v>17</v>
      </c>
      <c r="AC28" s="96"/>
      <c r="AD28" s="96"/>
      <c r="AE28" s="96"/>
      <c r="AF28" s="96"/>
      <c r="AG28" s="96"/>
      <c r="AH28" s="96"/>
    </row>
    <row r="29" spans="7:34" ht="11.25" hidden="1">
      <c r="G29" s="94" t="s">
        <v>87</v>
      </c>
      <c r="H29" s="95">
        <v>1</v>
      </c>
      <c r="I29" s="95">
        <v>1</v>
      </c>
      <c r="J29" s="95">
        <v>2</v>
      </c>
      <c r="K29" s="95">
        <v>1</v>
      </c>
      <c r="L29" s="95"/>
      <c r="M29" s="95">
        <v>2</v>
      </c>
      <c r="N29" s="95">
        <v>3</v>
      </c>
      <c r="O29" s="95"/>
      <c r="P29" s="95">
        <v>3</v>
      </c>
      <c r="Q29" s="95">
        <v>2</v>
      </c>
      <c r="R29" s="95">
        <v>4</v>
      </c>
      <c r="S29" s="95">
        <v>2</v>
      </c>
      <c r="T29" s="95"/>
      <c r="U29" s="95">
        <v>5</v>
      </c>
      <c r="V29" s="95">
        <v>3</v>
      </c>
      <c r="W29" s="95">
        <v>3</v>
      </c>
      <c r="X29" s="95"/>
      <c r="Y29" s="95">
        <v>4</v>
      </c>
      <c r="Z29" s="95">
        <v>4</v>
      </c>
      <c r="AA29" s="95">
        <v>5</v>
      </c>
      <c r="AB29" s="96">
        <v>1</v>
      </c>
      <c r="AC29" s="96"/>
      <c r="AD29" s="96"/>
      <c r="AE29" s="96"/>
      <c r="AF29" s="96"/>
      <c r="AG29" s="96"/>
      <c r="AH29" s="96"/>
    </row>
    <row r="30" spans="7:34" ht="11.25" hidden="1">
      <c r="G30" s="94" t="s">
        <v>88</v>
      </c>
      <c r="H30" s="179">
        <v>1</v>
      </c>
      <c r="I30" s="179">
        <v>1</v>
      </c>
      <c r="J30" s="179">
        <v>1</v>
      </c>
      <c r="K30" s="179">
        <v>1</v>
      </c>
      <c r="L30" s="179"/>
      <c r="M30" s="179">
        <v>2</v>
      </c>
      <c r="N30" s="95">
        <v>2</v>
      </c>
      <c r="O30" s="95"/>
      <c r="P30" s="95">
        <v>1</v>
      </c>
      <c r="Q30" s="95">
        <v>3</v>
      </c>
      <c r="R30" s="95">
        <v>4</v>
      </c>
      <c r="S30" s="95">
        <v>2</v>
      </c>
      <c r="T30" s="95"/>
      <c r="U30" s="95">
        <v>3</v>
      </c>
      <c r="V30" s="95">
        <v>3</v>
      </c>
      <c r="W30" s="95">
        <v>4</v>
      </c>
      <c r="X30" s="95"/>
      <c r="Y30" s="95">
        <v>4</v>
      </c>
      <c r="Z30" s="95">
        <v>4</v>
      </c>
      <c r="AA30" s="95">
        <v>5</v>
      </c>
      <c r="AB30" s="96">
        <v>1</v>
      </c>
      <c r="AC30" s="96"/>
      <c r="AD30" s="96"/>
      <c r="AE30" s="96"/>
      <c r="AF30" s="96"/>
      <c r="AG30" s="96"/>
      <c r="AH30" s="96"/>
    </row>
    <row r="31" spans="8:13" ht="11.25">
      <c r="H31" s="180" t="s">
        <v>337</v>
      </c>
      <c r="I31" s="180"/>
      <c r="J31" s="180"/>
      <c r="K31" s="180"/>
      <c r="L31" s="180"/>
      <c r="M31" s="180"/>
    </row>
  </sheetData>
  <sheetProtection formatCells="0" formatColumns="0" selectLockedCells="1"/>
  <mergeCells count="30">
    <mergeCell ref="H31:M31"/>
    <mergeCell ref="R21:S21"/>
    <mergeCell ref="R26:S26"/>
    <mergeCell ref="R22:S22"/>
    <mergeCell ref="R23:S23"/>
    <mergeCell ref="R24:S24"/>
    <mergeCell ref="R25:S25"/>
    <mergeCell ref="O25:P25"/>
    <mergeCell ref="O26:P26"/>
    <mergeCell ref="O21:P21"/>
    <mergeCell ref="U18:X18"/>
    <mergeCell ref="W23:X23"/>
    <mergeCell ref="W25:W26"/>
    <mergeCell ref="X25:X26"/>
    <mergeCell ref="G4:G6"/>
    <mergeCell ref="P1:R1"/>
    <mergeCell ref="K2:N2"/>
    <mergeCell ref="P2:P3"/>
    <mergeCell ref="Q2:Q3"/>
    <mergeCell ref="R2:R3"/>
    <mergeCell ref="M17:N17"/>
    <mergeCell ref="O18:P18"/>
    <mergeCell ref="O19:P19"/>
    <mergeCell ref="O20:P20"/>
    <mergeCell ref="O22:P22"/>
    <mergeCell ref="O23:P23"/>
    <mergeCell ref="O24:P24"/>
    <mergeCell ref="R18:S18"/>
    <mergeCell ref="R19:S19"/>
    <mergeCell ref="R20:S20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AB29"/>
  <sheetViews>
    <sheetView zoomScale="81" zoomScaleNormal="81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D20" sqref="D20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00390625" style="204" bestFit="1" customWidth="1"/>
    <col min="4" max="4" width="29.28125" style="1" customWidth="1"/>
    <col min="5" max="5" width="3.140625" style="1" customWidth="1"/>
    <col min="6" max="6" width="7.7109375" style="186" customWidth="1"/>
    <col min="7" max="7" width="27.421875" style="1" customWidth="1"/>
    <col min="8" max="24" width="5.57421875" style="1" customWidth="1"/>
    <col min="25" max="28" width="5.57421875" style="1" hidden="1" customWidth="1"/>
    <col min="29" max="16384" width="11.421875" style="1" customWidth="1"/>
  </cols>
  <sheetData>
    <row r="1" spans="3:24" ht="13.5" thickBot="1">
      <c r="C1" s="183">
        <v>7</v>
      </c>
      <c r="D1" s="3"/>
      <c r="E1" s="3"/>
      <c r="F1" s="184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3"/>
      <c r="W1" s="5"/>
      <c r="X1" s="5"/>
    </row>
    <row r="2" spans="3:19" ht="16.5" customHeight="1" thickBot="1">
      <c r="C2" s="7"/>
      <c r="D2" s="3"/>
      <c r="E2" s="3"/>
      <c r="F2" s="8" t="s">
        <v>1</v>
      </c>
      <c r="G2" s="185" t="s">
        <v>338</v>
      </c>
      <c r="H2" s="3">
        <v>2</v>
      </c>
      <c r="I2" s="3"/>
      <c r="J2" s="10" t="s">
        <v>3</v>
      </c>
      <c r="K2" s="11">
        <f ca="1">TODAY()</f>
        <v>41715</v>
      </c>
      <c r="L2" s="11"/>
      <c r="M2" s="11"/>
      <c r="N2" s="11"/>
      <c r="O2" s="3"/>
      <c r="P2" s="12"/>
      <c r="Q2" s="12"/>
      <c r="R2" s="13"/>
      <c r="S2" s="21"/>
    </row>
    <row r="3" spans="3:19" ht="13.5" customHeight="1" thickBot="1">
      <c r="C3" s="7"/>
      <c r="D3" s="3"/>
      <c r="E3" s="3"/>
      <c r="F3" s="184"/>
      <c r="G3" s="3"/>
      <c r="H3" s="3"/>
      <c r="I3" s="3"/>
      <c r="J3" s="3"/>
      <c r="K3" s="3"/>
      <c r="L3" s="3"/>
      <c r="M3" s="3"/>
      <c r="N3" s="3"/>
      <c r="O3" s="3"/>
      <c r="P3" s="14"/>
      <c r="Q3" s="14"/>
      <c r="R3" s="15"/>
      <c r="S3" s="3"/>
    </row>
    <row r="4" spans="3:24" ht="12.75">
      <c r="C4" s="7"/>
      <c r="D4" s="3"/>
      <c r="E4" s="3"/>
      <c r="G4" s="1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</row>
    <row r="5" spans="3:24" ht="12.75">
      <c r="C5" s="7"/>
      <c r="D5" s="3"/>
      <c r="E5" s="3"/>
      <c r="F5" s="17" t="s">
        <v>6</v>
      </c>
      <c r="G5" s="18"/>
      <c r="H5" s="3"/>
      <c r="I5" s="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5"/>
    </row>
    <row r="6" spans="3:24" ht="12.75">
      <c r="C6" s="7"/>
      <c r="D6" s="3"/>
      <c r="E6" s="3"/>
      <c r="F6" s="184"/>
      <c r="G6" s="19"/>
      <c r="H6" s="10"/>
      <c r="I6" s="10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21"/>
      <c r="V6" s="3"/>
      <c r="W6" s="5"/>
      <c r="X6" s="5"/>
    </row>
    <row r="8" spans="1:28" ht="19.5" customHeight="1">
      <c r="A8" s="24" t="s">
        <v>8</v>
      </c>
      <c r="B8" s="24" t="s">
        <v>9</v>
      </c>
      <c r="C8" s="23" t="s">
        <v>10</v>
      </c>
      <c r="D8" s="23" t="s">
        <v>11</v>
      </c>
      <c r="E8" s="161" t="s">
        <v>12</v>
      </c>
      <c r="F8" s="23" t="s">
        <v>13</v>
      </c>
      <c r="G8" s="23" t="s">
        <v>14</v>
      </c>
      <c r="H8" s="162" t="s">
        <v>20</v>
      </c>
      <c r="I8" s="162" t="s">
        <v>22</v>
      </c>
      <c r="J8" s="162" t="s">
        <v>28</v>
      </c>
      <c r="K8" s="162" t="s">
        <v>35</v>
      </c>
      <c r="L8" s="162" t="s">
        <v>32</v>
      </c>
      <c r="M8" s="162" t="s">
        <v>17</v>
      </c>
      <c r="N8" s="162" t="s">
        <v>23</v>
      </c>
      <c r="O8" s="162" t="s">
        <v>36</v>
      </c>
      <c r="P8" s="162" t="s">
        <v>39</v>
      </c>
      <c r="Q8" s="162" t="s">
        <v>41</v>
      </c>
      <c r="R8" s="162" t="s">
        <v>16</v>
      </c>
      <c r="S8" s="162" t="s">
        <v>15</v>
      </c>
      <c r="T8" s="162" t="s">
        <v>40</v>
      </c>
      <c r="U8" s="162" t="s">
        <v>26</v>
      </c>
      <c r="V8" s="162" t="s">
        <v>25</v>
      </c>
      <c r="W8" s="162" t="s">
        <v>19</v>
      </c>
      <c r="X8" s="162" t="s">
        <v>34</v>
      </c>
      <c r="Y8" s="31" t="s">
        <v>24</v>
      </c>
      <c r="Z8" s="31" t="s">
        <v>30</v>
      </c>
      <c r="AA8" s="31" t="s">
        <v>31</v>
      </c>
      <c r="AB8" s="31" t="s">
        <v>38</v>
      </c>
    </row>
    <row r="9" spans="1:28" ht="34.5" customHeight="1">
      <c r="A9" s="33" t="s">
        <v>118</v>
      </c>
      <c r="B9" s="33">
        <v>28</v>
      </c>
      <c r="C9" s="34">
        <f aca="true" ca="1" t="shared" si="0" ref="C9:C15">OFFSET(C9,9,0)</f>
        <v>1</v>
      </c>
      <c r="D9" s="143" t="s">
        <v>339</v>
      </c>
      <c r="E9" s="33" t="s">
        <v>45</v>
      </c>
      <c r="F9" s="33">
        <v>73</v>
      </c>
      <c r="G9" s="36" t="s">
        <v>340</v>
      </c>
      <c r="H9" s="38"/>
      <c r="I9" s="38"/>
      <c r="J9" s="38"/>
      <c r="K9" s="39" t="s">
        <v>341</v>
      </c>
      <c r="L9" s="38"/>
      <c r="M9" s="38"/>
      <c r="N9" s="38"/>
      <c r="O9" s="39" t="s">
        <v>47</v>
      </c>
      <c r="P9" s="38"/>
      <c r="Q9" s="38"/>
      <c r="R9" s="38"/>
      <c r="S9" s="39"/>
      <c r="T9" s="38"/>
      <c r="U9" s="38"/>
      <c r="V9" s="38"/>
      <c r="W9" s="39" t="s">
        <v>47</v>
      </c>
      <c r="X9" s="38"/>
      <c r="Y9" s="187"/>
      <c r="Z9" s="187"/>
      <c r="AA9" s="38"/>
      <c r="AB9" s="38"/>
    </row>
    <row r="10" spans="1:28" ht="34.5" customHeight="1">
      <c r="A10" s="33" t="s">
        <v>50</v>
      </c>
      <c r="B10" s="33">
        <v>53</v>
      </c>
      <c r="C10" s="34">
        <f ca="1" t="shared" si="0"/>
        <v>2</v>
      </c>
      <c r="D10" s="143" t="s">
        <v>342</v>
      </c>
      <c r="E10" s="33" t="s">
        <v>45</v>
      </c>
      <c r="F10" s="33">
        <v>67</v>
      </c>
      <c r="G10" s="36" t="s">
        <v>168</v>
      </c>
      <c r="H10" s="39" t="s">
        <v>53</v>
      </c>
      <c r="I10" s="38"/>
      <c r="J10" s="38"/>
      <c r="K10" s="39" t="s">
        <v>53</v>
      </c>
      <c r="L10" s="38"/>
      <c r="M10" s="38"/>
      <c r="N10" s="39" t="s">
        <v>53</v>
      </c>
      <c r="O10" s="38"/>
      <c r="P10" s="38"/>
      <c r="Q10" s="38"/>
      <c r="R10" s="39"/>
      <c r="S10" s="38"/>
      <c r="T10" s="38"/>
      <c r="U10" s="38"/>
      <c r="V10" s="39"/>
      <c r="W10" s="38"/>
      <c r="X10" s="38"/>
      <c r="Y10" s="38"/>
      <c r="Z10" s="38"/>
      <c r="AA10" s="187"/>
      <c r="AB10" s="38"/>
    </row>
    <row r="11" spans="1:28" ht="34.5" customHeight="1">
      <c r="A11" s="33" t="s">
        <v>50</v>
      </c>
      <c r="B11" s="33">
        <v>53</v>
      </c>
      <c r="C11" s="34">
        <f ca="1" t="shared" si="0"/>
        <v>3</v>
      </c>
      <c r="D11" s="143" t="s">
        <v>343</v>
      </c>
      <c r="E11" s="33" t="s">
        <v>45</v>
      </c>
      <c r="F11" s="33">
        <v>68</v>
      </c>
      <c r="G11" s="36" t="s">
        <v>344</v>
      </c>
      <c r="H11" s="38"/>
      <c r="I11" s="39" t="s">
        <v>53</v>
      </c>
      <c r="J11" s="38"/>
      <c r="K11" s="38"/>
      <c r="L11" s="39" t="s">
        <v>345</v>
      </c>
      <c r="M11" s="38"/>
      <c r="N11" s="38"/>
      <c r="O11" s="39" t="s">
        <v>53</v>
      </c>
      <c r="P11" s="38"/>
      <c r="Q11" s="38"/>
      <c r="R11" s="39"/>
      <c r="S11" s="38"/>
      <c r="T11" s="38"/>
      <c r="U11" s="39" t="s">
        <v>53</v>
      </c>
      <c r="V11" s="38"/>
      <c r="W11" s="38"/>
      <c r="X11" s="38"/>
      <c r="Y11" s="38"/>
      <c r="Z11" s="38"/>
      <c r="AA11" s="38"/>
      <c r="AB11" s="187"/>
    </row>
    <row r="12" spans="1:28" ht="34.5" customHeight="1">
      <c r="A12" s="33" t="s">
        <v>43</v>
      </c>
      <c r="B12" s="33">
        <v>29</v>
      </c>
      <c r="C12" s="34">
        <f ca="1" t="shared" si="0"/>
        <v>4</v>
      </c>
      <c r="D12" s="143" t="s">
        <v>346</v>
      </c>
      <c r="E12" s="33" t="s">
        <v>45</v>
      </c>
      <c r="F12" s="33">
        <v>69</v>
      </c>
      <c r="G12" s="36" t="s">
        <v>347</v>
      </c>
      <c r="H12" s="38"/>
      <c r="I12" s="38"/>
      <c r="J12" s="39" t="s">
        <v>53</v>
      </c>
      <c r="K12" s="38"/>
      <c r="L12" s="38"/>
      <c r="M12" s="39" t="s">
        <v>54</v>
      </c>
      <c r="N12" s="38"/>
      <c r="O12" s="38"/>
      <c r="P12" s="39"/>
      <c r="Q12" s="38"/>
      <c r="R12" s="38"/>
      <c r="S12" s="39"/>
      <c r="T12" s="38"/>
      <c r="U12" s="38"/>
      <c r="V12" s="39"/>
      <c r="W12" s="38"/>
      <c r="X12" s="38"/>
      <c r="Y12" s="38"/>
      <c r="Z12" s="38"/>
      <c r="AA12" s="38"/>
      <c r="AB12" s="187"/>
    </row>
    <row r="13" spans="1:28" ht="34.5" customHeight="1">
      <c r="A13" s="33" t="s">
        <v>50</v>
      </c>
      <c r="B13" s="33">
        <v>49</v>
      </c>
      <c r="C13" s="34">
        <f ca="1" t="shared" si="0"/>
        <v>5</v>
      </c>
      <c r="D13" s="143" t="s">
        <v>348</v>
      </c>
      <c r="E13" s="33" t="s">
        <v>45</v>
      </c>
      <c r="F13" s="33">
        <v>70</v>
      </c>
      <c r="G13" s="36" t="s">
        <v>320</v>
      </c>
      <c r="H13" s="38"/>
      <c r="I13" s="39" t="s">
        <v>289</v>
      </c>
      <c r="J13" s="38"/>
      <c r="K13" s="38"/>
      <c r="L13" s="38"/>
      <c r="M13" s="39" t="s">
        <v>47</v>
      </c>
      <c r="N13" s="38"/>
      <c r="O13" s="38"/>
      <c r="P13" s="38"/>
      <c r="Q13" s="39" t="s">
        <v>117</v>
      </c>
      <c r="R13" s="38"/>
      <c r="S13" s="38"/>
      <c r="T13" s="39" t="s">
        <v>289</v>
      </c>
      <c r="U13" s="38"/>
      <c r="V13" s="38"/>
      <c r="W13" s="39" t="s">
        <v>47</v>
      </c>
      <c r="X13" s="38"/>
      <c r="Y13" s="38"/>
      <c r="Z13" s="38"/>
      <c r="AA13" s="187"/>
      <c r="AB13" s="38"/>
    </row>
    <row r="14" spans="1:28" ht="34.5" customHeight="1">
      <c r="A14" s="33" t="s">
        <v>50</v>
      </c>
      <c r="B14" s="33">
        <v>49</v>
      </c>
      <c r="C14" s="34">
        <f ca="1" t="shared" si="0"/>
        <v>6</v>
      </c>
      <c r="D14" s="143" t="s">
        <v>349</v>
      </c>
      <c r="E14" s="33" t="s">
        <v>45</v>
      </c>
      <c r="F14" s="33">
        <v>71</v>
      </c>
      <c r="G14" s="36" t="s">
        <v>324</v>
      </c>
      <c r="H14" s="39" t="s">
        <v>47</v>
      </c>
      <c r="I14" s="38"/>
      <c r="J14" s="38"/>
      <c r="K14" s="38"/>
      <c r="L14" s="39" t="s">
        <v>47</v>
      </c>
      <c r="M14" s="38"/>
      <c r="N14" s="38"/>
      <c r="O14" s="38"/>
      <c r="P14" s="39"/>
      <c r="Q14" s="38"/>
      <c r="R14" s="38"/>
      <c r="S14" s="38"/>
      <c r="T14" s="39" t="s">
        <v>350</v>
      </c>
      <c r="U14" s="38"/>
      <c r="V14" s="38"/>
      <c r="W14" s="38"/>
      <c r="X14" s="39" t="s">
        <v>53</v>
      </c>
      <c r="Y14" s="187"/>
      <c r="Z14" s="38"/>
      <c r="AA14" s="38"/>
      <c r="AB14" s="38"/>
    </row>
    <row r="15" spans="1:28" ht="34.5" customHeight="1">
      <c r="A15" s="33" t="s">
        <v>43</v>
      </c>
      <c r="B15" s="33">
        <v>22</v>
      </c>
      <c r="C15" s="34">
        <f ca="1" t="shared" si="0"/>
        <v>7</v>
      </c>
      <c r="D15" s="143" t="s">
        <v>351</v>
      </c>
      <c r="E15" s="33" t="s">
        <v>45</v>
      </c>
      <c r="F15" s="33">
        <v>73</v>
      </c>
      <c r="G15" s="36" t="s">
        <v>352</v>
      </c>
      <c r="H15" s="38"/>
      <c r="I15" s="38"/>
      <c r="J15" s="39" t="s">
        <v>47</v>
      </c>
      <c r="K15" s="38"/>
      <c r="L15" s="38"/>
      <c r="M15" s="38"/>
      <c r="N15" s="39" t="s">
        <v>47</v>
      </c>
      <c r="O15" s="38"/>
      <c r="P15" s="38"/>
      <c r="Q15" s="39" t="s">
        <v>47</v>
      </c>
      <c r="R15" s="38"/>
      <c r="S15" s="38"/>
      <c r="T15" s="38"/>
      <c r="U15" s="39" t="s">
        <v>47</v>
      </c>
      <c r="V15" s="38"/>
      <c r="W15" s="38"/>
      <c r="X15" s="39" t="s">
        <v>47</v>
      </c>
      <c r="Y15" s="38"/>
      <c r="Z15" s="187"/>
      <c r="AA15" s="38"/>
      <c r="AB15" s="38"/>
    </row>
    <row r="16" spans="3:24" ht="24" customHeight="1" thickBot="1">
      <c r="C16" s="45"/>
      <c r="D16" s="46"/>
      <c r="E16" s="46"/>
      <c r="F16" s="46"/>
      <c r="G16" s="46"/>
      <c r="H16" s="47"/>
      <c r="I16" s="47"/>
      <c r="J16" s="47"/>
      <c r="K16" s="47"/>
      <c r="L16" s="47"/>
      <c r="M16" s="188" t="s">
        <v>69</v>
      </c>
      <c r="N16" s="188"/>
      <c r="O16" s="188"/>
      <c r="P16" s="188"/>
      <c r="Q16" s="47"/>
      <c r="R16" s="47"/>
      <c r="S16" s="47"/>
      <c r="T16" s="47"/>
      <c r="U16" s="47"/>
      <c r="V16" s="189"/>
      <c r="W16" s="189"/>
      <c r="X16" s="189"/>
    </row>
    <row r="17" spans="1:24" ht="27.75" customHeight="1" thickBot="1">
      <c r="A17" s="24" t="s">
        <v>8</v>
      </c>
      <c r="B17" s="24" t="s">
        <v>9</v>
      </c>
      <c r="C17" s="23" t="s">
        <v>10</v>
      </c>
      <c r="D17" s="24" t="s">
        <v>11</v>
      </c>
      <c r="E17" s="161" t="s">
        <v>12</v>
      </c>
      <c r="F17" s="50" t="s">
        <v>70</v>
      </c>
      <c r="G17" s="51" t="s">
        <v>14</v>
      </c>
      <c r="H17" s="52" t="s">
        <v>71</v>
      </c>
      <c r="I17" s="53" t="s">
        <v>72</v>
      </c>
      <c r="J17" s="53" t="s">
        <v>73</v>
      </c>
      <c r="K17" s="53" t="s">
        <v>74</v>
      </c>
      <c r="L17" s="55" t="s">
        <v>75</v>
      </c>
      <c r="M17" s="52" t="s">
        <v>76</v>
      </c>
      <c r="N17" s="53" t="s">
        <v>77</v>
      </c>
      <c r="O17" s="190" t="s">
        <v>78</v>
      </c>
      <c r="P17" s="191"/>
      <c r="Q17" s="58" t="s">
        <v>79</v>
      </c>
      <c r="R17" s="165" t="s">
        <v>80</v>
      </c>
      <c r="S17" s="166"/>
      <c r="T17" s="76"/>
      <c r="U17" s="192" t="s">
        <v>81</v>
      </c>
      <c r="V17" s="193"/>
      <c r="W17" s="193"/>
      <c r="X17" s="194"/>
    </row>
    <row r="18" spans="1:24" ht="25.5" customHeight="1">
      <c r="A18" s="33" t="str">
        <f aca="true" ca="1" t="shared" si="1" ref="A18:B24">OFFSET(A18,-9,0)</f>
        <v>TBO</v>
      </c>
      <c r="B18" s="33">
        <f ca="1" t="shared" si="1"/>
        <v>28</v>
      </c>
      <c r="C18" s="22">
        <v>1</v>
      </c>
      <c r="D18" s="33" t="str">
        <f aca="true" ca="1" t="shared" si="2" ref="D18:E24">OFFSET(D18,-9,0)</f>
        <v>JACQUART Norbert</v>
      </c>
      <c r="E18" s="33" t="str">
        <f ca="1" t="shared" si="2"/>
        <v>M</v>
      </c>
      <c r="F18" s="33">
        <v>80</v>
      </c>
      <c r="G18" s="33" t="str">
        <f aca="true" ca="1" t="shared" si="3" ref="G18:G24">OFFSET(G18,-9,0)</f>
        <v>L .E.S.S.C.A.L.E</v>
      </c>
      <c r="H18" s="63">
        <v>0</v>
      </c>
      <c r="I18" s="64">
        <v>0</v>
      </c>
      <c r="J18" s="64">
        <v>0</v>
      </c>
      <c r="K18" s="64">
        <v>0</v>
      </c>
      <c r="L18" s="65" t="str">
        <f>IF(M18&lt;&gt;"","-","")</f>
        <v>-</v>
      </c>
      <c r="M18" s="195">
        <v>0</v>
      </c>
      <c r="N18" s="196"/>
      <c r="O18" s="56">
        <f aca="true" t="shared" si="4" ref="O18:O24">SUM(H18:N18)</f>
        <v>0</v>
      </c>
      <c r="P18" s="57"/>
      <c r="Q18" s="58"/>
      <c r="R18" s="165">
        <f aca="true" ca="1" t="shared" si="5" ref="R18:R24">SUM(OFFSET(R18,0,-12),OFFSET(R18,0,-3))</f>
        <v>80</v>
      </c>
      <c r="S18" s="166"/>
      <c r="T18" s="76"/>
      <c r="U18" s="148" t="s">
        <v>24</v>
      </c>
      <c r="V18" s="149" t="s">
        <v>30</v>
      </c>
      <c r="W18" s="149" t="s">
        <v>31</v>
      </c>
      <c r="X18" s="149" t="s">
        <v>38</v>
      </c>
    </row>
    <row r="19" spans="1:24" ht="25.5" customHeight="1">
      <c r="A19" s="33" t="str">
        <f ca="1" t="shared" si="1"/>
        <v>PDL</v>
      </c>
      <c r="B19" s="33">
        <f ca="1" t="shared" si="1"/>
        <v>53</v>
      </c>
      <c r="C19" s="22">
        <v>2</v>
      </c>
      <c r="D19" s="33" t="str">
        <f ca="1" t="shared" si="2"/>
        <v>RUAUD OLIVIER</v>
      </c>
      <c r="E19" s="33" t="str">
        <f ca="1" t="shared" si="2"/>
        <v>M</v>
      </c>
      <c r="F19" s="33">
        <v>77</v>
      </c>
      <c r="G19" s="33" t="str">
        <f ca="1" t="shared" si="3"/>
        <v>DOJO CASTROGONTERIEN</v>
      </c>
      <c r="H19" s="63">
        <v>10</v>
      </c>
      <c r="I19" s="64">
        <v>10</v>
      </c>
      <c r="J19" s="64">
        <v>10</v>
      </c>
      <c r="K19" s="64">
        <f>IF(M19&lt;&gt;"","-","")</f>
      </c>
      <c r="L19" s="65">
        <f>IF(M19&lt;&gt;"","-","")</f>
      </c>
      <c r="M19" s="197"/>
      <c r="N19" s="198"/>
      <c r="O19" s="169">
        <f t="shared" si="4"/>
        <v>30</v>
      </c>
      <c r="P19" s="170"/>
      <c r="Q19" s="58"/>
      <c r="R19" s="165">
        <f ca="1" t="shared" si="5"/>
        <v>107</v>
      </c>
      <c r="S19" s="166"/>
      <c r="T19" s="76"/>
      <c r="U19" s="6"/>
      <c r="V19" s="6"/>
      <c r="W19" s="6"/>
      <c r="X19" s="6"/>
    </row>
    <row r="20" spans="1:24" ht="25.5" customHeight="1">
      <c r="A20" s="33" t="str">
        <f ca="1" t="shared" si="1"/>
        <v>PDL</v>
      </c>
      <c r="B20" s="33">
        <f ca="1" t="shared" si="1"/>
        <v>53</v>
      </c>
      <c r="C20" s="22">
        <v>3</v>
      </c>
      <c r="D20" s="33" t="str">
        <f ca="1" t="shared" si="2"/>
        <v>BARBE Pascal</v>
      </c>
      <c r="E20" s="33" t="str">
        <f ca="1" t="shared" si="2"/>
        <v>M</v>
      </c>
      <c r="F20" s="33">
        <v>0</v>
      </c>
      <c r="G20" s="33" t="str">
        <f ca="1" t="shared" si="3"/>
        <v>U S VILLAINES JUHEL</v>
      </c>
      <c r="H20" s="63">
        <v>10</v>
      </c>
      <c r="I20" s="64">
        <v>10</v>
      </c>
      <c r="J20" s="64">
        <v>10</v>
      </c>
      <c r="K20" s="64">
        <v>10</v>
      </c>
      <c r="L20" s="65"/>
      <c r="M20" s="199">
        <v>0</v>
      </c>
      <c r="N20" s="198"/>
      <c r="O20" s="169">
        <f t="shared" si="4"/>
        <v>40</v>
      </c>
      <c r="P20" s="170"/>
      <c r="Q20" s="58"/>
      <c r="R20" s="165">
        <f ca="1" t="shared" si="5"/>
        <v>40</v>
      </c>
      <c r="S20" s="166"/>
      <c r="T20" s="76"/>
      <c r="U20" s="47"/>
      <c r="V20" s="47"/>
      <c r="W20" s="47"/>
      <c r="X20" s="47"/>
    </row>
    <row r="21" spans="1:24" ht="25.5" customHeight="1">
      <c r="A21" s="33" t="str">
        <f ca="1" t="shared" si="1"/>
        <v>BRE</v>
      </c>
      <c r="B21" s="33">
        <f ca="1" t="shared" si="1"/>
        <v>29</v>
      </c>
      <c r="C21" s="22">
        <v>4</v>
      </c>
      <c r="D21" s="33" t="str">
        <f ca="1" t="shared" si="2"/>
        <v>MORVAN Gilles</v>
      </c>
      <c r="E21" s="33" t="str">
        <f ca="1" t="shared" si="2"/>
        <v>M</v>
      </c>
      <c r="F21" s="33">
        <v>80</v>
      </c>
      <c r="G21" s="33" t="str">
        <f ca="1" t="shared" si="3"/>
        <v>DOJO DE CORNOUAILLE</v>
      </c>
      <c r="H21" s="63">
        <v>10</v>
      </c>
      <c r="I21" s="64">
        <v>10</v>
      </c>
      <c r="J21" s="64">
        <f>IF(M21&lt;&gt;"","-","")</f>
      </c>
      <c r="K21" s="64">
        <f>IF(M21&lt;&gt;"","-","")</f>
      </c>
      <c r="L21" s="65">
        <f>IF(M21&lt;&gt;"","-","")</f>
      </c>
      <c r="M21" s="197"/>
      <c r="N21" s="198"/>
      <c r="O21" s="169">
        <f t="shared" si="4"/>
        <v>20</v>
      </c>
      <c r="P21" s="170"/>
      <c r="Q21" s="58"/>
      <c r="R21" s="165">
        <f ca="1" t="shared" si="5"/>
        <v>100</v>
      </c>
      <c r="S21" s="166"/>
      <c r="T21" s="76"/>
      <c r="U21" s="6"/>
      <c r="V21" s="6"/>
      <c r="W21" s="6"/>
      <c r="X21" s="6"/>
    </row>
    <row r="22" spans="1:24" ht="25.5" customHeight="1" thickBot="1">
      <c r="A22" s="33" t="str">
        <f ca="1" t="shared" si="1"/>
        <v>PDL</v>
      </c>
      <c r="B22" s="33">
        <f ca="1" t="shared" si="1"/>
        <v>49</v>
      </c>
      <c r="C22" s="22">
        <v>5</v>
      </c>
      <c r="D22" s="33" t="str">
        <f ca="1" t="shared" si="2"/>
        <v>CLEMENCEAU Vincent</v>
      </c>
      <c r="E22" s="33" t="str">
        <f ca="1" t="shared" si="2"/>
        <v>M</v>
      </c>
      <c r="F22" s="33">
        <v>50</v>
      </c>
      <c r="G22" s="33" t="str">
        <f ca="1" t="shared" si="3"/>
        <v>DOJO DE LA MOINE</v>
      </c>
      <c r="H22" s="63">
        <v>0</v>
      </c>
      <c r="I22" s="64">
        <v>0</v>
      </c>
      <c r="J22" s="64">
        <v>10</v>
      </c>
      <c r="K22" s="64">
        <v>0</v>
      </c>
      <c r="L22" s="65">
        <v>0</v>
      </c>
      <c r="M22" s="197"/>
      <c r="N22" s="198"/>
      <c r="O22" s="169">
        <f t="shared" si="4"/>
        <v>10</v>
      </c>
      <c r="P22" s="170"/>
      <c r="Q22" s="58"/>
      <c r="R22" s="165">
        <f ca="1" t="shared" si="5"/>
        <v>60</v>
      </c>
      <c r="S22" s="166"/>
      <c r="T22" s="76"/>
      <c r="U22" s="6"/>
      <c r="V22" s="6"/>
      <c r="W22" s="79" t="s">
        <v>82</v>
      </c>
      <c r="X22" s="79"/>
    </row>
    <row r="23" spans="1:24" ht="25.5" customHeight="1" thickBot="1">
      <c r="A23" s="33" t="str">
        <f ca="1" t="shared" si="1"/>
        <v>PDL</v>
      </c>
      <c r="B23" s="33">
        <f ca="1" t="shared" si="1"/>
        <v>49</v>
      </c>
      <c r="C23" s="22">
        <v>6</v>
      </c>
      <c r="D23" s="33" t="str">
        <f ca="1" t="shared" si="2"/>
        <v>MERITAN Alain</v>
      </c>
      <c r="E23" s="33" t="str">
        <f ca="1" t="shared" si="2"/>
        <v>M</v>
      </c>
      <c r="F23" s="33">
        <v>10</v>
      </c>
      <c r="G23" s="33" t="str">
        <f ca="1" t="shared" si="3"/>
        <v>J C MONTREUIL JUIGNE</v>
      </c>
      <c r="H23" s="63">
        <v>0</v>
      </c>
      <c r="I23" s="64">
        <v>0</v>
      </c>
      <c r="J23" s="64">
        <v>0</v>
      </c>
      <c r="K23" s="64">
        <v>10</v>
      </c>
      <c r="L23" s="65"/>
      <c r="M23" s="197">
        <v>10</v>
      </c>
      <c r="N23" s="198"/>
      <c r="O23" s="169">
        <f t="shared" si="4"/>
        <v>20</v>
      </c>
      <c r="P23" s="170"/>
      <c r="Q23" s="58"/>
      <c r="R23" s="165">
        <f ca="1" t="shared" si="5"/>
        <v>30</v>
      </c>
      <c r="S23" s="166"/>
      <c r="T23" s="47"/>
      <c r="U23" s="6"/>
      <c r="V23" s="6"/>
      <c r="W23" s="52" t="s">
        <v>83</v>
      </c>
      <c r="X23" s="54" t="s">
        <v>84</v>
      </c>
    </row>
    <row r="24" spans="1:24" ht="25.5" customHeight="1" thickBot="1">
      <c r="A24" s="33" t="str">
        <f ca="1" t="shared" si="1"/>
        <v>BRE</v>
      </c>
      <c r="B24" s="33">
        <f ca="1" t="shared" si="1"/>
        <v>22</v>
      </c>
      <c r="C24" s="22">
        <v>7</v>
      </c>
      <c r="D24" s="33" t="str">
        <f ca="1" t="shared" si="2"/>
        <v>BOSSON Alain</v>
      </c>
      <c r="E24" s="33" t="str">
        <f ca="1" t="shared" si="2"/>
        <v>M</v>
      </c>
      <c r="F24" s="33">
        <v>70</v>
      </c>
      <c r="G24" s="33" t="str">
        <f ca="1" t="shared" si="3"/>
        <v>JUDO CLUB LOUDEACIEN</v>
      </c>
      <c r="H24" s="86">
        <v>0</v>
      </c>
      <c r="I24" s="87">
        <v>0</v>
      </c>
      <c r="J24" s="87">
        <v>0</v>
      </c>
      <c r="K24" s="87">
        <v>0</v>
      </c>
      <c r="L24" s="88">
        <v>0</v>
      </c>
      <c r="M24" s="200"/>
      <c r="N24" s="201"/>
      <c r="O24" s="175">
        <f t="shared" si="4"/>
        <v>0</v>
      </c>
      <c r="P24" s="176"/>
      <c r="Q24" s="58"/>
      <c r="R24" s="165">
        <f ca="1" t="shared" si="5"/>
        <v>70</v>
      </c>
      <c r="S24" s="166"/>
      <c r="T24" s="47"/>
      <c r="U24" s="6"/>
      <c r="V24" s="6"/>
      <c r="W24" s="171">
        <v>7</v>
      </c>
      <c r="X24" s="172">
        <v>10</v>
      </c>
    </row>
    <row r="25" spans="3:24" ht="12">
      <c r="C25" s="32"/>
      <c r="D25" s="73"/>
      <c r="E25" s="73"/>
      <c r="F25" s="202"/>
      <c r="G25" s="73"/>
      <c r="H25" s="73"/>
      <c r="I25" s="73"/>
      <c r="J25" s="73"/>
      <c r="K25" s="73"/>
      <c r="L25" s="73"/>
      <c r="M25" s="32"/>
      <c r="N25" s="32" t="s">
        <v>85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3:28" ht="12" hidden="1">
      <c r="C26" s="45">
        <f>COUNT(H18:N24)/2</f>
        <v>15</v>
      </c>
      <c r="D26" s="32"/>
      <c r="E26" s="32"/>
      <c r="F26" s="46"/>
      <c r="G26" s="136" t="s">
        <v>86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203"/>
      <c r="Z26" s="203"/>
      <c r="AA26" s="203"/>
      <c r="AB26" s="203"/>
    </row>
    <row r="27" spans="3:28" ht="12" hidden="1">
      <c r="C27" s="32"/>
      <c r="D27" s="32"/>
      <c r="E27" s="32"/>
      <c r="F27" s="46"/>
      <c r="G27" s="136" t="s">
        <v>87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203"/>
      <c r="Z27" s="203"/>
      <c r="AA27" s="203"/>
      <c r="AB27" s="203"/>
    </row>
    <row r="28" spans="3:28" ht="12" hidden="1">
      <c r="C28" s="45"/>
      <c r="D28" s="32"/>
      <c r="E28" s="32"/>
      <c r="F28" s="46"/>
      <c r="G28" s="136" t="s">
        <v>88</v>
      </c>
      <c r="H28" s="179"/>
      <c r="I28" s="179"/>
      <c r="J28" s="179"/>
      <c r="K28" s="179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203"/>
      <c r="Z28" s="203"/>
      <c r="AA28" s="203"/>
      <c r="AB28" s="203"/>
    </row>
    <row r="29" spans="8:11" ht="12">
      <c r="H29" s="205" t="s">
        <v>353</v>
      </c>
      <c r="I29" s="205"/>
      <c r="J29" s="205"/>
      <c r="K29" s="205"/>
    </row>
  </sheetData>
  <sheetProtection/>
  <mergeCells count="27">
    <mergeCell ref="R24:S24"/>
    <mergeCell ref="R20:S20"/>
    <mergeCell ref="R21:S21"/>
    <mergeCell ref="R22:S22"/>
    <mergeCell ref="R23:S23"/>
    <mergeCell ref="O22:P22"/>
    <mergeCell ref="O23:P23"/>
    <mergeCell ref="O17:P17"/>
    <mergeCell ref="O18:P18"/>
    <mergeCell ref="O19:P19"/>
    <mergeCell ref="O20:P20"/>
    <mergeCell ref="V16:X16"/>
    <mergeCell ref="U17:X17"/>
    <mergeCell ref="W22:X22"/>
    <mergeCell ref="R19:S19"/>
    <mergeCell ref="R17:S17"/>
    <mergeCell ref="R18:S18"/>
    <mergeCell ref="H29:K29"/>
    <mergeCell ref="G4:G6"/>
    <mergeCell ref="P1:R1"/>
    <mergeCell ref="K2:N2"/>
    <mergeCell ref="P2:P3"/>
    <mergeCell ref="Q2:Q3"/>
    <mergeCell ref="R2:R3"/>
    <mergeCell ref="M16:P16"/>
    <mergeCell ref="O24:P24"/>
    <mergeCell ref="O21:P21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A1:AB29"/>
  <sheetViews>
    <sheetView zoomScale="81" zoomScaleNormal="81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M30" sqref="M30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00390625" style="204" bestFit="1" customWidth="1"/>
    <col min="4" max="4" width="29.28125" style="1" customWidth="1"/>
    <col min="5" max="5" width="3.140625" style="1" customWidth="1"/>
    <col min="6" max="6" width="7.7109375" style="186" customWidth="1"/>
    <col min="7" max="7" width="27.421875" style="1" customWidth="1"/>
    <col min="8" max="24" width="5.57421875" style="1" customWidth="1"/>
    <col min="25" max="28" width="5.57421875" style="1" hidden="1" customWidth="1"/>
    <col min="29" max="16384" width="11.421875" style="1" customWidth="1"/>
  </cols>
  <sheetData>
    <row r="1" spans="3:24" ht="13.5" thickBot="1">
      <c r="C1" s="183">
        <v>7</v>
      </c>
      <c r="D1" s="3"/>
      <c r="E1" s="3"/>
      <c r="F1" s="184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3"/>
      <c r="W1" s="5"/>
      <c r="X1" s="5"/>
    </row>
    <row r="2" spans="3:19" ht="16.5" customHeight="1" thickBot="1">
      <c r="C2" s="7"/>
      <c r="D2" s="3"/>
      <c r="E2" s="3"/>
      <c r="F2" s="8" t="s">
        <v>1</v>
      </c>
      <c r="G2" s="185" t="s">
        <v>354</v>
      </c>
      <c r="H2" s="3">
        <v>2</v>
      </c>
      <c r="I2" s="3"/>
      <c r="J2" s="10" t="s">
        <v>3</v>
      </c>
      <c r="K2" s="11">
        <f ca="1">TODAY()</f>
        <v>41715</v>
      </c>
      <c r="L2" s="11"/>
      <c r="M2" s="11"/>
      <c r="N2" s="11"/>
      <c r="O2" s="3"/>
      <c r="P2" s="12"/>
      <c r="Q2" s="12"/>
      <c r="R2" s="13"/>
      <c r="S2" s="21"/>
    </row>
    <row r="3" spans="3:19" ht="13.5" customHeight="1" thickBot="1">
      <c r="C3" s="7"/>
      <c r="D3" s="3"/>
      <c r="E3" s="3"/>
      <c r="F3" s="184"/>
      <c r="G3" s="3"/>
      <c r="H3" s="3"/>
      <c r="I3" s="3"/>
      <c r="J3" s="3"/>
      <c r="K3" s="3"/>
      <c r="L3" s="3"/>
      <c r="M3" s="3"/>
      <c r="N3" s="3"/>
      <c r="O3" s="3"/>
      <c r="P3" s="14"/>
      <c r="Q3" s="14"/>
      <c r="R3" s="15"/>
      <c r="S3" s="3"/>
    </row>
    <row r="4" spans="3:24" ht="12.75">
      <c r="C4" s="7"/>
      <c r="D4" s="3"/>
      <c r="E4" s="3"/>
      <c r="G4" s="1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</row>
    <row r="5" spans="3:24" ht="12.75">
      <c r="C5" s="7"/>
      <c r="D5" s="3"/>
      <c r="E5" s="3"/>
      <c r="F5" s="17" t="s">
        <v>6</v>
      </c>
      <c r="G5" s="18"/>
      <c r="H5" s="3"/>
      <c r="I5" s="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5"/>
    </row>
    <row r="6" spans="3:24" ht="12.75">
      <c r="C6" s="7"/>
      <c r="D6" s="3"/>
      <c r="E6" s="3"/>
      <c r="F6" s="184"/>
      <c r="G6" s="19"/>
      <c r="H6" s="10"/>
      <c r="I6" s="10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21"/>
      <c r="V6" s="3"/>
      <c r="W6" s="5"/>
      <c r="X6" s="5"/>
    </row>
    <row r="8" spans="1:28" ht="19.5" customHeight="1">
      <c r="A8" s="24" t="s">
        <v>8</v>
      </c>
      <c r="B8" s="24" t="s">
        <v>9</v>
      </c>
      <c r="C8" s="23" t="s">
        <v>10</v>
      </c>
      <c r="D8" s="23" t="s">
        <v>11</v>
      </c>
      <c r="E8" s="161" t="s">
        <v>12</v>
      </c>
      <c r="F8" s="23" t="s">
        <v>13</v>
      </c>
      <c r="G8" s="23" t="s">
        <v>14</v>
      </c>
      <c r="H8" s="162" t="s">
        <v>20</v>
      </c>
      <c r="I8" s="162" t="s">
        <v>22</v>
      </c>
      <c r="J8" s="162" t="s">
        <v>28</v>
      </c>
      <c r="K8" s="162" t="s">
        <v>35</v>
      </c>
      <c r="L8" s="162" t="s">
        <v>32</v>
      </c>
      <c r="M8" s="162" t="s">
        <v>17</v>
      </c>
      <c r="N8" s="162" t="s">
        <v>23</v>
      </c>
      <c r="O8" s="162" t="s">
        <v>36</v>
      </c>
      <c r="P8" s="162" t="s">
        <v>39</v>
      </c>
      <c r="Q8" s="162" t="s">
        <v>41</v>
      </c>
      <c r="R8" s="162" t="s">
        <v>16</v>
      </c>
      <c r="S8" s="162" t="s">
        <v>15</v>
      </c>
      <c r="T8" s="162" t="s">
        <v>40</v>
      </c>
      <c r="U8" s="162" t="s">
        <v>26</v>
      </c>
      <c r="V8" s="162" t="s">
        <v>25</v>
      </c>
      <c r="W8" s="162" t="s">
        <v>19</v>
      </c>
      <c r="X8" s="162" t="s">
        <v>34</v>
      </c>
      <c r="Y8" s="31" t="s">
        <v>24</v>
      </c>
      <c r="Z8" s="31" t="s">
        <v>30</v>
      </c>
      <c r="AA8" s="31" t="s">
        <v>31</v>
      </c>
      <c r="AB8" s="31" t="s">
        <v>38</v>
      </c>
    </row>
    <row r="9" spans="1:28" ht="34.5" customHeight="1">
      <c r="A9" s="33" t="s">
        <v>50</v>
      </c>
      <c r="B9" s="33">
        <v>49</v>
      </c>
      <c r="C9" s="34">
        <f aca="true" ca="1" t="shared" si="0" ref="C9:C15">OFFSET(C9,9,0)</f>
        <v>1</v>
      </c>
      <c r="D9" s="143" t="s">
        <v>355</v>
      </c>
      <c r="E9" s="33" t="s">
        <v>45</v>
      </c>
      <c r="F9" s="33">
        <v>80</v>
      </c>
      <c r="G9" s="36" t="s">
        <v>356</v>
      </c>
      <c r="H9" s="38"/>
      <c r="I9" s="38"/>
      <c r="J9" s="38"/>
      <c r="K9" s="39" t="s">
        <v>53</v>
      </c>
      <c r="L9" s="38"/>
      <c r="M9" s="38"/>
      <c r="N9" s="38"/>
      <c r="O9" s="39" t="s">
        <v>57</v>
      </c>
      <c r="P9" s="38"/>
      <c r="Q9" s="38"/>
      <c r="R9" s="38"/>
      <c r="S9" s="39" t="s">
        <v>47</v>
      </c>
      <c r="T9" s="38"/>
      <c r="U9" s="38"/>
      <c r="V9" s="38"/>
      <c r="W9" s="39" t="s">
        <v>53</v>
      </c>
      <c r="X9" s="38"/>
      <c r="Y9" s="187"/>
      <c r="Z9" s="187"/>
      <c r="AA9" s="38"/>
      <c r="AB9" s="38"/>
    </row>
    <row r="10" spans="1:28" ht="34.5" customHeight="1">
      <c r="A10" s="33" t="s">
        <v>43</v>
      </c>
      <c r="B10" s="33">
        <v>35</v>
      </c>
      <c r="C10" s="34">
        <f ca="1" t="shared" si="0"/>
        <v>2</v>
      </c>
      <c r="D10" s="143" t="s">
        <v>357</v>
      </c>
      <c r="E10" s="33" t="s">
        <v>45</v>
      </c>
      <c r="F10" s="33">
        <v>74</v>
      </c>
      <c r="G10" s="36" t="s">
        <v>164</v>
      </c>
      <c r="H10" s="39" t="s">
        <v>129</v>
      </c>
      <c r="I10" s="38"/>
      <c r="J10" s="38"/>
      <c r="K10" s="39" t="s">
        <v>47</v>
      </c>
      <c r="L10" s="38"/>
      <c r="M10" s="38"/>
      <c r="N10" s="39" t="s">
        <v>289</v>
      </c>
      <c r="O10" s="38"/>
      <c r="P10" s="38"/>
      <c r="Q10" s="38"/>
      <c r="R10" s="39" t="s">
        <v>47</v>
      </c>
      <c r="S10" s="38"/>
      <c r="T10" s="38"/>
      <c r="U10" s="38"/>
      <c r="V10" s="39" t="s">
        <v>47</v>
      </c>
      <c r="W10" s="38"/>
      <c r="X10" s="38"/>
      <c r="Y10" s="38"/>
      <c r="Z10" s="38"/>
      <c r="AA10" s="187"/>
      <c r="AB10" s="38"/>
    </row>
    <row r="11" spans="1:28" ht="34.5" customHeight="1">
      <c r="A11" s="33" t="s">
        <v>43</v>
      </c>
      <c r="B11" s="33">
        <v>22</v>
      </c>
      <c r="C11" s="34">
        <f ca="1" t="shared" si="0"/>
        <v>3</v>
      </c>
      <c r="D11" s="143" t="s">
        <v>358</v>
      </c>
      <c r="E11" s="33" t="s">
        <v>45</v>
      </c>
      <c r="F11" s="33">
        <v>75</v>
      </c>
      <c r="G11" s="36" t="s">
        <v>359</v>
      </c>
      <c r="H11" s="38"/>
      <c r="I11" s="39" t="s">
        <v>54</v>
      </c>
      <c r="J11" s="38"/>
      <c r="K11" s="38"/>
      <c r="L11" s="39" t="s">
        <v>289</v>
      </c>
      <c r="M11" s="38"/>
      <c r="N11" s="38"/>
      <c r="O11" s="39" t="s">
        <v>289</v>
      </c>
      <c r="P11" s="38"/>
      <c r="Q11" s="38"/>
      <c r="R11" s="39" t="s">
        <v>53</v>
      </c>
      <c r="S11" s="38"/>
      <c r="T11" s="38"/>
      <c r="U11" s="39" t="s">
        <v>47</v>
      </c>
      <c r="V11" s="38"/>
      <c r="W11" s="38"/>
      <c r="X11" s="38"/>
      <c r="Y11" s="38"/>
      <c r="Z11" s="38"/>
      <c r="AA11" s="38"/>
      <c r="AB11" s="187"/>
    </row>
    <row r="12" spans="1:28" ht="34.5" customHeight="1">
      <c r="A12" s="33" t="s">
        <v>43</v>
      </c>
      <c r="B12" s="33">
        <v>35</v>
      </c>
      <c r="C12" s="34">
        <f ca="1" t="shared" si="0"/>
        <v>4</v>
      </c>
      <c r="D12" s="143" t="s">
        <v>360</v>
      </c>
      <c r="E12" s="33" t="s">
        <v>45</v>
      </c>
      <c r="F12" s="33">
        <v>76</v>
      </c>
      <c r="G12" s="36" t="s">
        <v>361</v>
      </c>
      <c r="H12" s="38"/>
      <c r="I12" s="38"/>
      <c r="J12" s="39" t="s">
        <v>47</v>
      </c>
      <c r="K12" s="38"/>
      <c r="L12" s="38"/>
      <c r="M12" s="39" t="s">
        <v>53</v>
      </c>
      <c r="N12" s="38"/>
      <c r="O12" s="38"/>
      <c r="P12" s="39" t="s">
        <v>47</v>
      </c>
      <c r="Q12" s="38"/>
      <c r="R12" s="38"/>
      <c r="S12" s="39" t="s">
        <v>49</v>
      </c>
      <c r="T12" s="38"/>
      <c r="U12" s="38"/>
      <c r="V12" s="39" t="s">
        <v>53</v>
      </c>
      <c r="W12" s="38"/>
      <c r="X12" s="38"/>
      <c r="Y12" s="38"/>
      <c r="Z12" s="38"/>
      <c r="AA12" s="38"/>
      <c r="AB12" s="187"/>
    </row>
    <row r="13" spans="1:28" ht="34.5" customHeight="1">
      <c r="A13" s="33" t="s">
        <v>50</v>
      </c>
      <c r="B13" s="33">
        <v>85</v>
      </c>
      <c r="C13" s="34">
        <f ca="1" t="shared" si="0"/>
        <v>5</v>
      </c>
      <c r="D13" s="143" t="s">
        <v>362</v>
      </c>
      <c r="E13" s="33" t="s">
        <v>45</v>
      </c>
      <c r="F13" s="33">
        <v>77</v>
      </c>
      <c r="G13" s="36" t="s">
        <v>363</v>
      </c>
      <c r="H13" s="38"/>
      <c r="I13" s="39" t="s">
        <v>47</v>
      </c>
      <c r="J13" s="38"/>
      <c r="K13" s="38"/>
      <c r="L13" s="38"/>
      <c r="M13" s="39" t="s">
        <v>47</v>
      </c>
      <c r="N13" s="38"/>
      <c r="O13" s="38"/>
      <c r="P13" s="38"/>
      <c r="Q13" s="39" t="s">
        <v>47</v>
      </c>
      <c r="R13" s="38"/>
      <c r="S13" s="38"/>
      <c r="T13" s="39" t="s">
        <v>47</v>
      </c>
      <c r="U13" s="38"/>
      <c r="V13" s="38"/>
      <c r="W13" s="39" t="s">
        <v>47</v>
      </c>
      <c r="X13" s="38"/>
      <c r="Y13" s="38"/>
      <c r="Z13" s="38"/>
      <c r="AA13" s="187"/>
      <c r="AB13" s="38"/>
    </row>
    <row r="14" spans="1:28" ht="34.5" customHeight="1">
      <c r="A14" s="33" t="s">
        <v>43</v>
      </c>
      <c r="B14" s="33">
        <v>35</v>
      </c>
      <c r="C14" s="34">
        <f ca="1" t="shared" si="0"/>
        <v>6</v>
      </c>
      <c r="D14" s="143" t="s">
        <v>364</v>
      </c>
      <c r="E14" s="33" t="s">
        <v>45</v>
      </c>
      <c r="F14" s="33">
        <v>77</v>
      </c>
      <c r="G14" s="36" t="s">
        <v>365</v>
      </c>
      <c r="H14" s="39" t="s">
        <v>366</v>
      </c>
      <c r="I14" s="38"/>
      <c r="J14" s="38"/>
      <c r="K14" s="38"/>
      <c r="L14" s="39" t="s">
        <v>47</v>
      </c>
      <c r="M14" s="38"/>
      <c r="N14" s="38"/>
      <c r="O14" s="38"/>
      <c r="P14" s="39" t="s">
        <v>53</v>
      </c>
      <c r="Q14" s="38"/>
      <c r="R14" s="38"/>
      <c r="S14" s="38"/>
      <c r="T14" s="39" t="s">
        <v>117</v>
      </c>
      <c r="U14" s="38"/>
      <c r="V14" s="38"/>
      <c r="W14" s="38"/>
      <c r="X14" s="39" t="s">
        <v>49</v>
      </c>
      <c r="Y14" s="187"/>
      <c r="Z14" s="38"/>
      <c r="AA14" s="38"/>
      <c r="AB14" s="38"/>
    </row>
    <row r="15" spans="1:28" ht="34.5" customHeight="1">
      <c r="A15" s="33" t="s">
        <v>118</v>
      </c>
      <c r="B15" s="33">
        <v>45</v>
      </c>
      <c r="C15" s="34">
        <f ca="1" t="shared" si="0"/>
        <v>7</v>
      </c>
      <c r="D15" s="143" t="s">
        <v>367</v>
      </c>
      <c r="E15" s="33" t="s">
        <v>45</v>
      </c>
      <c r="F15" s="33">
        <v>79</v>
      </c>
      <c r="G15" s="36" t="s">
        <v>368</v>
      </c>
      <c r="H15" s="38"/>
      <c r="I15" s="38"/>
      <c r="J15" s="39" t="s">
        <v>47</v>
      </c>
      <c r="K15" s="38"/>
      <c r="L15" s="38"/>
      <c r="M15" s="38"/>
      <c r="N15" s="39" t="s">
        <v>289</v>
      </c>
      <c r="O15" s="38"/>
      <c r="P15" s="38"/>
      <c r="Q15" s="39" t="s">
        <v>57</v>
      </c>
      <c r="R15" s="38"/>
      <c r="S15" s="38"/>
      <c r="T15" s="38"/>
      <c r="U15" s="39" t="s">
        <v>53</v>
      </c>
      <c r="V15" s="38"/>
      <c r="W15" s="38"/>
      <c r="X15" s="39" t="s">
        <v>47</v>
      </c>
      <c r="Y15" s="38"/>
      <c r="Z15" s="187"/>
      <c r="AA15" s="38"/>
      <c r="AB15" s="38"/>
    </row>
    <row r="16" spans="3:24" ht="24" customHeight="1" thickBot="1">
      <c r="C16" s="45"/>
      <c r="D16" s="46"/>
      <c r="E16" s="46"/>
      <c r="F16" s="46"/>
      <c r="G16" s="46"/>
      <c r="H16" s="47"/>
      <c r="I16" s="47"/>
      <c r="J16" s="47"/>
      <c r="K16" s="47"/>
      <c r="L16" s="47"/>
      <c r="M16" s="188" t="s">
        <v>69</v>
      </c>
      <c r="N16" s="188"/>
      <c r="O16" s="188"/>
      <c r="P16" s="188"/>
      <c r="Q16" s="47"/>
      <c r="R16" s="47"/>
      <c r="S16" s="47"/>
      <c r="T16" s="47"/>
      <c r="U16" s="47"/>
      <c r="V16" s="189"/>
      <c r="W16" s="189"/>
      <c r="X16" s="189"/>
    </row>
    <row r="17" spans="1:24" ht="27.75" customHeight="1" thickBot="1">
      <c r="A17" s="24" t="s">
        <v>8</v>
      </c>
      <c r="B17" s="24" t="s">
        <v>9</v>
      </c>
      <c r="C17" s="23" t="s">
        <v>10</v>
      </c>
      <c r="D17" s="24" t="s">
        <v>11</v>
      </c>
      <c r="E17" s="161" t="s">
        <v>12</v>
      </c>
      <c r="F17" s="50" t="s">
        <v>70</v>
      </c>
      <c r="G17" s="51" t="s">
        <v>14</v>
      </c>
      <c r="H17" s="52" t="s">
        <v>71</v>
      </c>
      <c r="I17" s="53" t="s">
        <v>72</v>
      </c>
      <c r="J17" s="53" t="s">
        <v>73</v>
      </c>
      <c r="K17" s="53" t="s">
        <v>74</v>
      </c>
      <c r="L17" s="55" t="s">
        <v>75</v>
      </c>
      <c r="M17" s="52" t="s">
        <v>76</v>
      </c>
      <c r="N17" s="53" t="s">
        <v>77</v>
      </c>
      <c r="O17" s="190" t="s">
        <v>78</v>
      </c>
      <c r="P17" s="191"/>
      <c r="Q17" s="58" t="s">
        <v>79</v>
      </c>
      <c r="R17" s="165" t="s">
        <v>80</v>
      </c>
      <c r="S17" s="166"/>
      <c r="T17" s="76"/>
      <c r="U17" s="192" t="s">
        <v>81</v>
      </c>
      <c r="V17" s="193"/>
      <c r="W17" s="193"/>
      <c r="X17" s="194"/>
    </row>
    <row r="18" spans="1:24" ht="25.5" customHeight="1">
      <c r="A18" s="33" t="str">
        <f aca="true" ca="1" t="shared" si="1" ref="A18:B24">OFFSET(A18,-9,0)</f>
        <v>PDL</v>
      </c>
      <c r="B18" s="33">
        <f ca="1" t="shared" si="1"/>
        <v>49</v>
      </c>
      <c r="C18" s="22">
        <v>1</v>
      </c>
      <c r="D18" s="33" t="str">
        <f aca="true" ca="1" t="shared" si="2" ref="D18:E24">OFFSET(D18,-9,0)</f>
        <v>LEGROS Christian</v>
      </c>
      <c r="E18" s="33" t="str">
        <f ca="1" t="shared" si="2"/>
        <v>M</v>
      </c>
      <c r="F18" s="33">
        <v>40</v>
      </c>
      <c r="G18" s="33" t="str">
        <f aca="true" ca="1" t="shared" si="3" ref="G18:G24">OFFSET(G18,-9,0)</f>
        <v>JUDO CLUB DE LA POSSONNIERE</v>
      </c>
      <c r="H18" s="63">
        <v>10</v>
      </c>
      <c r="I18" s="64">
        <v>10</v>
      </c>
      <c r="J18" s="64">
        <v>0</v>
      </c>
      <c r="K18" s="64">
        <v>10</v>
      </c>
      <c r="L18" s="65"/>
      <c r="M18" s="206">
        <v>10</v>
      </c>
      <c r="N18" s="196"/>
      <c r="O18" s="56">
        <f aca="true" t="shared" si="4" ref="O18:O24">SUM(H18:N18)</f>
        <v>40</v>
      </c>
      <c r="P18" s="57"/>
      <c r="Q18" s="58"/>
      <c r="R18" s="165">
        <f aca="true" ca="1" t="shared" si="5" ref="R18:R24">SUM(OFFSET(R18,0,-12),OFFSET(R18,0,-3))</f>
        <v>80</v>
      </c>
      <c r="S18" s="166"/>
      <c r="T18" s="76"/>
      <c r="U18" s="149" t="s">
        <v>24</v>
      </c>
      <c r="V18" s="149" t="s">
        <v>30</v>
      </c>
      <c r="W18" s="149" t="s">
        <v>31</v>
      </c>
      <c r="X18" s="149" t="s">
        <v>38</v>
      </c>
    </row>
    <row r="19" spans="1:24" ht="25.5" customHeight="1">
      <c r="A19" s="33" t="str">
        <f ca="1" t="shared" si="1"/>
        <v>BRE</v>
      </c>
      <c r="B19" s="33">
        <f ca="1" t="shared" si="1"/>
        <v>35</v>
      </c>
      <c r="C19" s="22">
        <v>2</v>
      </c>
      <c r="D19" s="33" t="str">
        <f ca="1" t="shared" si="2"/>
        <v>PAULIN Roger</v>
      </c>
      <c r="E19" s="33" t="str">
        <f ca="1" t="shared" si="2"/>
        <v>M</v>
      </c>
      <c r="F19" s="33">
        <v>54</v>
      </c>
      <c r="G19" s="33" t="str">
        <f ca="1" t="shared" si="3"/>
        <v>ESPERANCE LA BOUEXIERE JUDO</v>
      </c>
      <c r="H19" s="63">
        <v>0</v>
      </c>
      <c r="I19" s="64">
        <v>0</v>
      </c>
      <c r="J19" s="64">
        <v>0</v>
      </c>
      <c r="K19" s="64">
        <v>0</v>
      </c>
      <c r="L19" s="65">
        <v>0</v>
      </c>
      <c r="M19" s="197"/>
      <c r="N19" s="198"/>
      <c r="O19" s="169">
        <f t="shared" si="4"/>
        <v>0</v>
      </c>
      <c r="P19" s="170"/>
      <c r="Q19" s="58"/>
      <c r="R19" s="165">
        <f ca="1" t="shared" si="5"/>
        <v>54</v>
      </c>
      <c r="S19" s="166"/>
      <c r="T19" s="76"/>
      <c r="U19" s="6"/>
      <c r="V19" s="6"/>
      <c r="W19" s="6"/>
      <c r="X19" s="6"/>
    </row>
    <row r="20" spans="1:24" ht="25.5" customHeight="1">
      <c r="A20" s="33" t="str">
        <f ca="1" t="shared" si="1"/>
        <v>BRE</v>
      </c>
      <c r="B20" s="33">
        <f ca="1" t="shared" si="1"/>
        <v>22</v>
      </c>
      <c r="C20" s="22">
        <v>3</v>
      </c>
      <c r="D20" s="33" t="str">
        <f ca="1" t="shared" si="2"/>
        <v>POUCHOUS Patrice</v>
      </c>
      <c r="E20" s="33" t="str">
        <f ca="1" t="shared" si="2"/>
        <v>M</v>
      </c>
      <c r="F20" s="33">
        <v>70</v>
      </c>
      <c r="G20" s="33" t="str">
        <f ca="1" t="shared" si="3"/>
        <v>ECOLE PLERINAISE ARTS MARTIAUX</v>
      </c>
      <c r="H20" s="63">
        <v>10</v>
      </c>
      <c r="I20" s="64">
        <v>0</v>
      </c>
      <c r="J20" s="64">
        <v>0</v>
      </c>
      <c r="K20" s="64">
        <v>10</v>
      </c>
      <c r="L20" s="65">
        <f>IF(M20&lt;&gt;"","-","")</f>
      </c>
      <c r="M20" s="197"/>
      <c r="N20" s="198"/>
      <c r="O20" s="169">
        <f t="shared" si="4"/>
        <v>20</v>
      </c>
      <c r="P20" s="170"/>
      <c r="Q20" s="58"/>
      <c r="R20" s="165">
        <f ca="1" t="shared" si="5"/>
        <v>90</v>
      </c>
      <c r="S20" s="166"/>
      <c r="T20" s="76"/>
      <c r="U20" s="47"/>
      <c r="V20" s="47"/>
      <c r="W20" s="47"/>
      <c r="X20" s="47"/>
    </row>
    <row r="21" spans="1:24" ht="25.5" customHeight="1">
      <c r="A21" s="33" t="str">
        <f ca="1" t="shared" si="1"/>
        <v>BRE</v>
      </c>
      <c r="B21" s="33">
        <f ca="1" t="shared" si="1"/>
        <v>35</v>
      </c>
      <c r="C21" s="22">
        <v>4</v>
      </c>
      <c r="D21" s="33" t="str">
        <f ca="1" t="shared" si="2"/>
        <v>GUILLOU Christian</v>
      </c>
      <c r="E21" s="33" t="str">
        <f ca="1" t="shared" si="2"/>
        <v>M</v>
      </c>
      <c r="F21" s="33">
        <v>50</v>
      </c>
      <c r="G21" s="33" t="str">
        <f ca="1" t="shared" si="3"/>
        <v>UNION SPORTIVE GUIPRY MESSAC</v>
      </c>
      <c r="H21" s="63">
        <v>0</v>
      </c>
      <c r="I21" s="64">
        <v>10</v>
      </c>
      <c r="J21" s="64">
        <v>0</v>
      </c>
      <c r="K21" s="64">
        <v>7</v>
      </c>
      <c r="L21" s="65">
        <v>10</v>
      </c>
      <c r="M21" s="197"/>
      <c r="N21" s="198"/>
      <c r="O21" s="169">
        <f t="shared" si="4"/>
        <v>27</v>
      </c>
      <c r="P21" s="170"/>
      <c r="Q21" s="58"/>
      <c r="R21" s="165">
        <f ca="1" t="shared" si="5"/>
        <v>77</v>
      </c>
      <c r="S21" s="166"/>
      <c r="T21" s="76"/>
      <c r="U21" s="6"/>
      <c r="V21" s="6"/>
      <c r="W21" s="6"/>
      <c r="X21" s="6"/>
    </row>
    <row r="22" spans="1:24" ht="25.5" customHeight="1" thickBot="1">
      <c r="A22" s="33" t="str">
        <f ca="1" t="shared" si="1"/>
        <v>PDL</v>
      </c>
      <c r="B22" s="33">
        <f ca="1" t="shared" si="1"/>
        <v>85</v>
      </c>
      <c r="C22" s="22">
        <v>5</v>
      </c>
      <c r="D22" s="33" t="str">
        <f ca="1" t="shared" si="2"/>
        <v>CHUSSEAU Eric</v>
      </c>
      <c r="E22" s="33" t="str">
        <f ca="1" t="shared" si="2"/>
        <v>M</v>
      </c>
      <c r="F22" s="33">
        <v>40</v>
      </c>
      <c r="G22" s="33" t="str">
        <f ca="1" t="shared" si="3"/>
        <v>JUDO CLUB AUBINOIS</v>
      </c>
      <c r="H22" s="63">
        <v>0</v>
      </c>
      <c r="I22" s="64">
        <v>0</v>
      </c>
      <c r="J22" s="64">
        <v>0</v>
      </c>
      <c r="K22" s="64">
        <v>0</v>
      </c>
      <c r="L22" s="65">
        <v>0</v>
      </c>
      <c r="M22" s="197"/>
      <c r="N22" s="198"/>
      <c r="O22" s="169">
        <f t="shared" si="4"/>
        <v>0</v>
      </c>
      <c r="P22" s="170"/>
      <c r="Q22" s="58"/>
      <c r="R22" s="165">
        <f ca="1" t="shared" si="5"/>
        <v>40</v>
      </c>
      <c r="S22" s="166"/>
      <c r="T22" s="76"/>
      <c r="U22" s="6"/>
      <c r="V22" s="6"/>
      <c r="W22" s="79" t="s">
        <v>82</v>
      </c>
      <c r="X22" s="79"/>
    </row>
    <row r="23" spans="1:24" ht="25.5" customHeight="1" thickBot="1">
      <c r="A23" s="33" t="str">
        <f ca="1" t="shared" si="1"/>
        <v>BRE</v>
      </c>
      <c r="B23" s="33">
        <f ca="1" t="shared" si="1"/>
        <v>35</v>
      </c>
      <c r="C23" s="22">
        <v>6</v>
      </c>
      <c r="D23" s="33" t="str">
        <f ca="1" t="shared" si="2"/>
        <v>DUBOURDIEU Pascal</v>
      </c>
      <c r="E23" s="33" t="str">
        <f ca="1" t="shared" si="2"/>
        <v>M</v>
      </c>
      <c r="F23" s="33">
        <v>0</v>
      </c>
      <c r="G23" s="33" t="str">
        <f ca="1" t="shared" si="3"/>
        <v>AS DE CHANTEPIE JUDO</v>
      </c>
      <c r="H23" s="63">
        <v>7</v>
      </c>
      <c r="I23" s="64">
        <v>0</v>
      </c>
      <c r="J23" s="64">
        <v>10</v>
      </c>
      <c r="K23" s="64">
        <v>10</v>
      </c>
      <c r="L23" s="65">
        <v>7</v>
      </c>
      <c r="M23" s="197"/>
      <c r="N23" s="198"/>
      <c r="O23" s="169">
        <f t="shared" si="4"/>
        <v>34</v>
      </c>
      <c r="P23" s="170"/>
      <c r="Q23" s="58"/>
      <c r="R23" s="165">
        <f ca="1" t="shared" si="5"/>
        <v>34</v>
      </c>
      <c r="S23" s="166"/>
      <c r="T23" s="47"/>
      <c r="U23" s="6"/>
      <c r="V23" s="6"/>
      <c r="W23" s="52" t="s">
        <v>83</v>
      </c>
      <c r="X23" s="54" t="s">
        <v>84</v>
      </c>
    </row>
    <row r="24" spans="1:24" ht="25.5" customHeight="1" thickBot="1">
      <c r="A24" s="33" t="str">
        <f ca="1" t="shared" si="1"/>
        <v>TBO</v>
      </c>
      <c r="B24" s="33">
        <f ca="1" t="shared" si="1"/>
        <v>45</v>
      </c>
      <c r="C24" s="22">
        <v>7</v>
      </c>
      <c r="D24" s="33" t="str">
        <f ca="1" t="shared" si="2"/>
        <v>LE Heiget Frederic</v>
      </c>
      <c r="E24" s="33" t="str">
        <f ca="1" t="shared" si="2"/>
        <v>M</v>
      </c>
      <c r="F24" s="33">
        <v>20</v>
      </c>
      <c r="G24" s="33" t="str">
        <f ca="1" t="shared" si="3"/>
        <v>JC ST DENIS L HOTEL</v>
      </c>
      <c r="H24" s="86">
        <v>0</v>
      </c>
      <c r="I24" s="87">
        <v>0</v>
      </c>
      <c r="J24" s="87">
        <v>10</v>
      </c>
      <c r="K24" s="87">
        <v>10</v>
      </c>
      <c r="L24" s="88">
        <v>0</v>
      </c>
      <c r="M24" s="200"/>
      <c r="N24" s="201"/>
      <c r="O24" s="175">
        <f t="shared" si="4"/>
        <v>20</v>
      </c>
      <c r="P24" s="176"/>
      <c r="Q24" s="58"/>
      <c r="R24" s="165">
        <f ca="1" t="shared" si="5"/>
        <v>40</v>
      </c>
      <c r="S24" s="166"/>
      <c r="T24" s="47"/>
      <c r="U24" s="6"/>
      <c r="V24" s="6"/>
      <c r="W24" s="171">
        <v>7</v>
      </c>
      <c r="X24" s="172">
        <v>10</v>
      </c>
    </row>
    <row r="25" spans="3:24" ht="12">
      <c r="C25" s="32"/>
      <c r="D25" s="73"/>
      <c r="E25" s="73"/>
      <c r="F25" s="202"/>
      <c r="G25" s="73"/>
      <c r="H25" s="73"/>
      <c r="I25" s="73"/>
      <c r="J25" s="73"/>
      <c r="K25" s="73"/>
      <c r="L25" s="73"/>
      <c r="M25" s="32"/>
      <c r="N25" s="32" t="s">
        <v>85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3:28" ht="12" hidden="1">
      <c r="C26" s="45">
        <f>COUNT(H18:N24)/2</f>
        <v>17</v>
      </c>
      <c r="D26" s="32"/>
      <c r="E26" s="32"/>
      <c r="F26" s="46"/>
      <c r="G26" s="136" t="s">
        <v>86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203"/>
      <c r="Z26" s="203"/>
      <c r="AA26" s="203"/>
      <c r="AB26" s="203"/>
    </row>
    <row r="27" spans="3:28" ht="12" hidden="1">
      <c r="C27" s="32"/>
      <c r="D27" s="32"/>
      <c r="E27" s="32"/>
      <c r="F27" s="46"/>
      <c r="G27" s="136" t="s">
        <v>87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203"/>
      <c r="Z27" s="203"/>
      <c r="AA27" s="203"/>
      <c r="AB27" s="203"/>
    </row>
    <row r="28" spans="3:28" ht="12" hidden="1">
      <c r="C28" s="45"/>
      <c r="D28" s="32"/>
      <c r="E28" s="32"/>
      <c r="F28" s="46"/>
      <c r="G28" s="136" t="s">
        <v>88</v>
      </c>
      <c r="H28" s="179"/>
      <c r="I28" s="179"/>
      <c r="J28" s="179"/>
      <c r="K28" s="179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203"/>
      <c r="Z28" s="203"/>
      <c r="AA28" s="203"/>
      <c r="AB28" s="203"/>
    </row>
    <row r="29" spans="8:11" ht="12">
      <c r="H29" s="205" t="s">
        <v>369</v>
      </c>
      <c r="I29" s="205"/>
      <c r="J29" s="205"/>
      <c r="K29" s="205"/>
    </row>
  </sheetData>
  <sheetProtection/>
  <mergeCells count="27">
    <mergeCell ref="H29:K29"/>
    <mergeCell ref="R24:S24"/>
    <mergeCell ref="R20:S20"/>
    <mergeCell ref="R21:S21"/>
    <mergeCell ref="R22:S22"/>
    <mergeCell ref="R23:S23"/>
    <mergeCell ref="M16:P16"/>
    <mergeCell ref="O24:P24"/>
    <mergeCell ref="O21:P21"/>
    <mergeCell ref="O22:P22"/>
    <mergeCell ref="O23:P23"/>
    <mergeCell ref="O17:P17"/>
    <mergeCell ref="O18:P18"/>
    <mergeCell ref="O19:P19"/>
    <mergeCell ref="O20:P20"/>
    <mergeCell ref="V16:X16"/>
    <mergeCell ref="U17:X17"/>
    <mergeCell ref="W22:X22"/>
    <mergeCell ref="R19:S19"/>
    <mergeCell ref="R17:S17"/>
    <mergeCell ref="R18:S18"/>
    <mergeCell ref="G4:G6"/>
    <mergeCell ref="P1:R1"/>
    <mergeCell ref="K2:N2"/>
    <mergeCell ref="P2:P3"/>
    <mergeCell ref="Q2:Q3"/>
    <mergeCell ref="R2:R3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AB28"/>
  <sheetViews>
    <sheetView zoomScale="81" zoomScaleNormal="81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V20" sqref="V20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00390625" style="204" bestFit="1" customWidth="1"/>
    <col min="4" max="4" width="29.28125" style="1" customWidth="1"/>
    <col min="5" max="5" width="3.140625" style="1" customWidth="1"/>
    <col min="6" max="6" width="7.7109375" style="186" customWidth="1"/>
    <col min="7" max="7" width="27.421875" style="1" customWidth="1"/>
    <col min="8" max="24" width="5.57421875" style="1" customWidth="1"/>
    <col min="25" max="28" width="5.57421875" style="1" hidden="1" customWidth="1"/>
    <col min="29" max="16384" width="11.421875" style="1" customWidth="1"/>
  </cols>
  <sheetData>
    <row r="1" spans="3:24" ht="13.5" thickBot="1">
      <c r="C1" s="183">
        <v>7</v>
      </c>
      <c r="D1" s="3"/>
      <c r="E1" s="3"/>
      <c r="F1" s="184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3"/>
      <c r="W1" s="5"/>
      <c r="X1" s="5"/>
    </row>
    <row r="2" spans="3:19" ht="16.5" customHeight="1" thickBot="1">
      <c r="C2" s="7"/>
      <c r="D2" s="3"/>
      <c r="E2" s="3"/>
      <c r="F2" s="8" t="s">
        <v>1</v>
      </c>
      <c r="G2" s="185" t="s">
        <v>370</v>
      </c>
      <c r="H2" s="3">
        <v>2</v>
      </c>
      <c r="I2" s="3"/>
      <c r="J2" s="10" t="s">
        <v>3</v>
      </c>
      <c r="K2" s="11">
        <f ca="1">TODAY()</f>
        <v>41715</v>
      </c>
      <c r="L2" s="11"/>
      <c r="M2" s="11"/>
      <c r="N2" s="11"/>
      <c r="O2" s="3"/>
      <c r="P2" s="12"/>
      <c r="Q2" s="12"/>
      <c r="R2" s="13"/>
      <c r="S2" s="21"/>
    </row>
    <row r="3" spans="3:19" ht="13.5" customHeight="1" thickBot="1">
      <c r="C3" s="7"/>
      <c r="D3" s="3"/>
      <c r="E3" s="3"/>
      <c r="F3" s="184"/>
      <c r="G3" s="3"/>
      <c r="H3" s="3"/>
      <c r="I3" s="3"/>
      <c r="J3" s="3"/>
      <c r="K3" s="3"/>
      <c r="L3" s="3"/>
      <c r="M3" s="3"/>
      <c r="N3" s="3"/>
      <c r="O3" s="3"/>
      <c r="P3" s="14"/>
      <c r="Q3" s="14"/>
      <c r="R3" s="15"/>
      <c r="S3" s="3"/>
    </row>
    <row r="4" spans="3:24" ht="12.75">
      <c r="C4" s="7"/>
      <c r="D4" s="3"/>
      <c r="E4" s="3"/>
      <c r="G4" s="1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</row>
    <row r="5" spans="3:24" ht="12.75">
      <c r="C5" s="7"/>
      <c r="D5" s="3"/>
      <c r="E5" s="3"/>
      <c r="F5" s="17" t="s">
        <v>6</v>
      </c>
      <c r="G5" s="18"/>
      <c r="H5" s="3"/>
      <c r="I5" s="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5"/>
    </row>
    <row r="6" spans="3:24" ht="12.75">
      <c r="C6" s="7"/>
      <c r="D6" s="3"/>
      <c r="E6" s="3"/>
      <c r="F6" s="184"/>
      <c r="G6" s="19"/>
      <c r="H6" s="10"/>
      <c r="I6" s="10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21"/>
      <c r="V6" s="3"/>
      <c r="W6" s="5"/>
      <c r="X6" s="5"/>
    </row>
    <row r="8" spans="1:28" ht="19.5" customHeight="1">
      <c r="A8" s="24" t="s">
        <v>8</v>
      </c>
      <c r="B8" s="24" t="s">
        <v>9</v>
      </c>
      <c r="C8" s="23" t="s">
        <v>10</v>
      </c>
      <c r="D8" s="23" t="s">
        <v>11</v>
      </c>
      <c r="E8" s="161" t="s">
        <v>12</v>
      </c>
      <c r="F8" s="23" t="s">
        <v>13</v>
      </c>
      <c r="G8" s="23" t="s">
        <v>14</v>
      </c>
      <c r="H8" s="162" t="s">
        <v>20</v>
      </c>
      <c r="I8" s="162" t="s">
        <v>22</v>
      </c>
      <c r="J8" s="162" t="s">
        <v>28</v>
      </c>
      <c r="K8" s="162" t="s">
        <v>35</v>
      </c>
      <c r="L8" s="162" t="s">
        <v>32</v>
      </c>
      <c r="M8" s="162" t="s">
        <v>17</v>
      </c>
      <c r="N8" s="162" t="s">
        <v>23</v>
      </c>
      <c r="O8" s="162" t="s">
        <v>36</v>
      </c>
      <c r="P8" s="162" t="s">
        <v>39</v>
      </c>
      <c r="Q8" s="162" t="s">
        <v>41</v>
      </c>
      <c r="R8" s="162" t="s">
        <v>16</v>
      </c>
      <c r="S8" s="162" t="s">
        <v>15</v>
      </c>
      <c r="T8" s="162" t="s">
        <v>40</v>
      </c>
      <c r="U8" s="162" t="s">
        <v>26</v>
      </c>
      <c r="V8" s="162" t="s">
        <v>25</v>
      </c>
      <c r="W8" s="162" t="s">
        <v>19</v>
      </c>
      <c r="X8" s="162" t="s">
        <v>34</v>
      </c>
      <c r="Y8" s="31" t="s">
        <v>24</v>
      </c>
      <c r="Z8" s="31" t="s">
        <v>30</v>
      </c>
      <c r="AA8" s="31" t="s">
        <v>31</v>
      </c>
      <c r="AB8" s="31" t="s">
        <v>38</v>
      </c>
    </row>
    <row r="9" spans="1:28" ht="34.5" customHeight="1">
      <c r="A9" s="33" t="s">
        <v>50</v>
      </c>
      <c r="B9" s="33">
        <v>85</v>
      </c>
      <c r="C9" s="34">
        <f aca="true" ca="1" t="shared" si="0" ref="C9:C15">OFFSET(C9,9,0)</f>
        <v>1</v>
      </c>
      <c r="D9" s="143" t="s">
        <v>371</v>
      </c>
      <c r="E9" s="33" t="s">
        <v>45</v>
      </c>
      <c r="F9" s="33">
        <v>110</v>
      </c>
      <c r="G9" s="36" t="s">
        <v>372</v>
      </c>
      <c r="H9" s="38"/>
      <c r="I9" s="38"/>
      <c r="J9" s="38"/>
      <c r="K9" s="39" t="s">
        <v>289</v>
      </c>
      <c r="L9" s="38"/>
      <c r="M9" s="38"/>
      <c r="N9" s="38"/>
      <c r="O9" s="39" t="s">
        <v>54</v>
      </c>
      <c r="P9" s="38"/>
      <c r="Q9" s="38"/>
      <c r="R9" s="38"/>
      <c r="S9" s="39" t="s">
        <v>345</v>
      </c>
      <c r="T9" s="38"/>
      <c r="U9" s="38"/>
      <c r="V9" s="38"/>
      <c r="W9" s="39" t="s">
        <v>47</v>
      </c>
      <c r="X9" s="38"/>
      <c r="Y9" s="187"/>
      <c r="Z9" s="187"/>
      <c r="AA9" s="38"/>
      <c r="AB9" s="38"/>
    </row>
    <row r="10" spans="1:28" ht="34.5" customHeight="1">
      <c r="A10" s="33" t="s">
        <v>50</v>
      </c>
      <c r="B10" s="33">
        <v>44</v>
      </c>
      <c r="C10" s="34">
        <f ca="1" t="shared" si="0"/>
        <v>2</v>
      </c>
      <c r="D10" s="143" t="s">
        <v>373</v>
      </c>
      <c r="E10" s="33" t="s">
        <v>45</v>
      </c>
      <c r="F10" s="33">
        <v>80</v>
      </c>
      <c r="G10" s="36" t="s">
        <v>374</v>
      </c>
      <c r="H10" s="39" t="s">
        <v>49</v>
      </c>
      <c r="I10" s="38"/>
      <c r="J10" s="38"/>
      <c r="K10" s="39" t="s">
        <v>375</v>
      </c>
      <c r="L10" s="38"/>
      <c r="M10" s="38"/>
      <c r="N10" s="39" t="s">
        <v>47</v>
      </c>
      <c r="O10" s="38"/>
      <c r="P10" s="38"/>
      <c r="Q10" s="38"/>
      <c r="R10" s="39" t="s">
        <v>54</v>
      </c>
      <c r="S10" s="38"/>
      <c r="T10" s="38"/>
      <c r="U10" s="38"/>
      <c r="V10" s="39" t="s">
        <v>257</v>
      </c>
      <c r="W10" s="38"/>
      <c r="X10" s="38"/>
      <c r="Y10" s="38"/>
      <c r="Z10" s="38"/>
      <c r="AA10" s="187"/>
      <c r="AB10" s="38"/>
    </row>
    <row r="11" spans="1:28" ht="34.5" customHeight="1">
      <c r="A11" s="33" t="s">
        <v>50</v>
      </c>
      <c r="B11" s="33">
        <v>49</v>
      </c>
      <c r="C11" s="34">
        <f ca="1" t="shared" si="0"/>
        <v>3</v>
      </c>
      <c r="D11" s="143" t="s">
        <v>376</v>
      </c>
      <c r="E11" s="33" t="s">
        <v>45</v>
      </c>
      <c r="F11" s="33">
        <v>85</v>
      </c>
      <c r="G11" s="36" t="s">
        <v>254</v>
      </c>
      <c r="H11" s="38"/>
      <c r="I11" s="39" t="s">
        <v>289</v>
      </c>
      <c r="J11" s="38"/>
      <c r="K11" s="38"/>
      <c r="L11" s="39" t="s">
        <v>53</v>
      </c>
      <c r="M11" s="38"/>
      <c r="N11" s="38"/>
      <c r="O11" s="39" t="s">
        <v>49</v>
      </c>
      <c r="P11" s="38"/>
      <c r="Q11" s="38"/>
      <c r="R11" s="39" t="s">
        <v>47</v>
      </c>
      <c r="S11" s="38"/>
      <c r="T11" s="38"/>
      <c r="U11" s="39" t="s">
        <v>47</v>
      </c>
      <c r="V11" s="38"/>
      <c r="W11" s="38"/>
      <c r="X11" s="38"/>
      <c r="Y11" s="38"/>
      <c r="Z11" s="38"/>
      <c r="AA11" s="38"/>
      <c r="AB11" s="187"/>
    </row>
    <row r="12" spans="1:28" ht="34.5" customHeight="1">
      <c r="A12" s="33" t="s">
        <v>50</v>
      </c>
      <c r="B12" s="33">
        <v>44</v>
      </c>
      <c r="C12" s="34">
        <f ca="1" t="shared" si="0"/>
        <v>4</v>
      </c>
      <c r="D12" s="143" t="s">
        <v>377</v>
      </c>
      <c r="E12" s="33" t="s">
        <v>45</v>
      </c>
      <c r="F12" s="33">
        <v>88</v>
      </c>
      <c r="G12" s="36" t="s">
        <v>378</v>
      </c>
      <c r="H12" s="38"/>
      <c r="I12" s="38"/>
      <c r="J12" s="39" t="s">
        <v>47</v>
      </c>
      <c r="K12" s="38"/>
      <c r="L12" s="38"/>
      <c r="M12" s="39" t="s">
        <v>47</v>
      </c>
      <c r="N12" s="38"/>
      <c r="O12" s="38"/>
      <c r="P12" s="39" t="s">
        <v>47</v>
      </c>
      <c r="Q12" s="38"/>
      <c r="R12" s="38"/>
      <c r="S12" s="39" t="s">
        <v>289</v>
      </c>
      <c r="T12" s="38"/>
      <c r="U12" s="38"/>
      <c r="V12" s="39" t="s">
        <v>47</v>
      </c>
      <c r="W12" s="38"/>
      <c r="X12" s="38"/>
      <c r="Y12" s="38"/>
      <c r="Z12" s="38"/>
      <c r="AA12" s="38"/>
      <c r="AB12" s="187"/>
    </row>
    <row r="13" spans="1:28" ht="34.5" customHeight="1">
      <c r="A13" s="33" t="s">
        <v>50</v>
      </c>
      <c r="B13" s="33">
        <v>85</v>
      </c>
      <c r="C13" s="34">
        <f ca="1" t="shared" si="0"/>
        <v>5</v>
      </c>
      <c r="D13" s="143" t="s">
        <v>379</v>
      </c>
      <c r="E13" s="33" t="s">
        <v>45</v>
      </c>
      <c r="F13" s="33">
        <v>88</v>
      </c>
      <c r="G13" s="36" t="s">
        <v>380</v>
      </c>
      <c r="H13" s="38"/>
      <c r="I13" s="39" t="s">
        <v>117</v>
      </c>
      <c r="J13" s="38"/>
      <c r="K13" s="38"/>
      <c r="L13" s="38"/>
      <c r="M13" s="39" t="s">
        <v>381</v>
      </c>
      <c r="N13" s="38"/>
      <c r="O13" s="38"/>
      <c r="P13" s="38"/>
      <c r="Q13" s="39" t="s">
        <v>54</v>
      </c>
      <c r="R13" s="38"/>
      <c r="S13" s="38"/>
      <c r="T13" s="39" t="s">
        <v>48</v>
      </c>
      <c r="U13" s="38"/>
      <c r="V13" s="38"/>
      <c r="W13" s="39" t="s">
        <v>53</v>
      </c>
      <c r="X13" s="38"/>
      <c r="Y13" s="38"/>
      <c r="Z13" s="38"/>
      <c r="AA13" s="187"/>
      <c r="AB13" s="38"/>
    </row>
    <row r="14" spans="1:28" ht="34.5" customHeight="1">
      <c r="A14" s="33" t="s">
        <v>50</v>
      </c>
      <c r="B14" s="33">
        <v>72</v>
      </c>
      <c r="C14" s="34">
        <f ca="1" t="shared" si="0"/>
        <v>6</v>
      </c>
      <c r="D14" s="143" t="s">
        <v>382</v>
      </c>
      <c r="E14" s="33" t="s">
        <v>45</v>
      </c>
      <c r="F14" s="33">
        <v>94</v>
      </c>
      <c r="G14" s="36" t="s">
        <v>383</v>
      </c>
      <c r="H14" s="39" t="s">
        <v>289</v>
      </c>
      <c r="I14" s="38"/>
      <c r="J14" s="38"/>
      <c r="K14" s="38"/>
      <c r="L14" s="39" t="s">
        <v>350</v>
      </c>
      <c r="M14" s="38"/>
      <c r="N14" s="38"/>
      <c r="O14" s="38"/>
      <c r="P14" s="39" t="s">
        <v>53</v>
      </c>
      <c r="Q14" s="38"/>
      <c r="R14" s="38"/>
      <c r="S14" s="38"/>
      <c r="T14" s="39" t="s">
        <v>47</v>
      </c>
      <c r="U14" s="38"/>
      <c r="V14" s="38"/>
      <c r="W14" s="38"/>
      <c r="X14" s="39"/>
      <c r="Y14" s="187"/>
      <c r="Z14" s="38"/>
      <c r="AA14" s="38"/>
      <c r="AB14" s="38"/>
    </row>
    <row r="15" spans="1:28" ht="34.5" customHeight="1">
      <c r="A15" s="33" t="s">
        <v>43</v>
      </c>
      <c r="B15" s="33">
        <v>35</v>
      </c>
      <c r="C15" s="34">
        <f ca="1" t="shared" si="0"/>
        <v>7</v>
      </c>
      <c r="D15" s="143" t="s">
        <v>384</v>
      </c>
      <c r="E15" s="33" t="s">
        <v>45</v>
      </c>
      <c r="F15" s="33">
        <v>108</v>
      </c>
      <c r="G15" s="36" t="s">
        <v>162</v>
      </c>
      <c r="H15" s="38"/>
      <c r="I15" s="38"/>
      <c r="J15" s="39" t="s">
        <v>385</v>
      </c>
      <c r="K15" s="38"/>
      <c r="L15" s="38"/>
      <c r="M15" s="38"/>
      <c r="N15" s="39" t="s">
        <v>53</v>
      </c>
      <c r="O15" s="38"/>
      <c r="P15" s="38"/>
      <c r="Q15" s="39" t="s">
        <v>289</v>
      </c>
      <c r="R15" s="38"/>
      <c r="S15" s="38"/>
      <c r="T15" s="38"/>
      <c r="U15" s="39" t="s">
        <v>53</v>
      </c>
      <c r="V15" s="38"/>
      <c r="W15" s="38"/>
      <c r="X15" s="39"/>
      <c r="Y15" s="38"/>
      <c r="Z15" s="187"/>
      <c r="AA15" s="38"/>
      <c r="AB15" s="38"/>
    </row>
    <row r="16" spans="3:24" ht="24" customHeight="1" thickBot="1">
      <c r="C16" s="45"/>
      <c r="D16" s="46"/>
      <c r="E16" s="46"/>
      <c r="F16" s="46"/>
      <c r="G16" s="46"/>
      <c r="H16" s="47"/>
      <c r="I16" s="47"/>
      <c r="J16" s="47"/>
      <c r="K16" s="47"/>
      <c r="L16" s="47"/>
      <c r="M16" s="188" t="s">
        <v>69</v>
      </c>
      <c r="N16" s="188"/>
      <c r="O16" s="188"/>
      <c r="P16" s="188"/>
      <c r="Q16" s="47"/>
      <c r="R16" s="47"/>
      <c r="S16" s="47"/>
      <c r="T16" s="47"/>
      <c r="U16" s="47"/>
      <c r="V16" s="189"/>
      <c r="W16" s="189"/>
      <c r="X16" s="189"/>
    </row>
    <row r="17" spans="1:24" ht="27.75" customHeight="1" thickBot="1">
      <c r="A17" s="24" t="s">
        <v>8</v>
      </c>
      <c r="B17" s="24" t="s">
        <v>9</v>
      </c>
      <c r="C17" s="23" t="s">
        <v>10</v>
      </c>
      <c r="D17" s="24" t="s">
        <v>11</v>
      </c>
      <c r="E17" s="161" t="s">
        <v>12</v>
      </c>
      <c r="F17" s="50" t="s">
        <v>70</v>
      </c>
      <c r="G17" s="51" t="s">
        <v>14</v>
      </c>
      <c r="H17" s="52" t="s">
        <v>71</v>
      </c>
      <c r="I17" s="53" t="s">
        <v>72</v>
      </c>
      <c r="J17" s="53" t="s">
        <v>73</v>
      </c>
      <c r="K17" s="53" t="s">
        <v>74</v>
      </c>
      <c r="L17" s="55" t="s">
        <v>75</v>
      </c>
      <c r="M17" s="52" t="s">
        <v>76</v>
      </c>
      <c r="N17" s="53" t="s">
        <v>77</v>
      </c>
      <c r="O17" s="190" t="s">
        <v>78</v>
      </c>
      <c r="P17" s="191"/>
      <c r="Q17" s="58" t="s">
        <v>79</v>
      </c>
      <c r="R17" s="165" t="s">
        <v>80</v>
      </c>
      <c r="S17" s="166"/>
      <c r="T17" s="76"/>
      <c r="U17" s="192" t="s">
        <v>81</v>
      </c>
      <c r="V17" s="193"/>
      <c r="W17" s="193"/>
      <c r="X17" s="194"/>
    </row>
    <row r="18" spans="1:24" ht="25.5" customHeight="1">
      <c r="A18" s="33" t="str">
        <f aca="true" ca="1" t="shared" si="1" ref="A18:B24">OFFSET(A18,-9,0)</f>
        <v>PDL</v>
      </c>
      <c r="B18" s="33">
        <f ca="1" t="shared" si="1"/>
        <v>85</v>
      </c>
      <c r="C18" s="22">
        <v>1</v>
      </c>
      <c r="D18" s="33" t="str">
        <f aca="true" ca="1" t="shared" si="2" ref="D18:E24">OFFSET(D18,-9,0)</f>
        <v>GEROUDET Patrick</v>
      </c>
      <c r="E18" s="33" t="str">
        <f ca="1" t="shared" si="2"/>
        <v>M</v>
      </c>
      <c r="F18" s="33">
        <v>0</v>
      </c>
      <c r="G18" s="33" t="str">
        <f aca="true" ca="1" t="shared" si="3" ref="G18:G24">OFFSET(G18,-9,0)</f>
        <v>JUDO 85 VENANSAULT</v>
      </c>
      <c r="H18" s="63">
        <v>0</v>
      </c>
      <c r="I18" s="64">
        <v>10</v>
      </c>
      <c r="J18" s="64">
        <v>10</v>
      </c>
      <c r="K18" s="64">
        <v>0</v>
      </c>
      <c r="L18" s="65"/>
      <c r="M18" s="195">
        <v>10</v>
      </c>
      <c r="N18" s="196"/>
      <c r="O18" s="56">
        <f aca="true" t="shared" si="4" ref="O18:O24">SUM(H18:N18)</f>
        <v>30</v>
      </c>
      <c r="P18" s="57"/>
      <c r="Q18" s="58"/>
      <c r="R18" s="165">
        <f aca="true" ca="1" t="shared" si="5" ref="R18:R24">SUM(OFFSET(R18,0,-12),OFFSET(R18,0,-3))</f>
        <v>30</v>
      </c>
      <c r="S18" s="166"/>
      <c r="T18" s="76"/>
      <c r="U18" s="148" t="s">
        <v>24</v>
      </c>
      <c r="V18" s="149" t="s">
        <v>30</v>
      </c>
      <c r="W18" s="149" t="s">
        <v>31</v>
      </c>
      <c r="X18" s="149" t="s">
        <v>38</v>
      </c>
    </row>
    <row r="19" spans="1:24" ht="25.5" customHeight="1">
      <c r="A19" s="33" t="str">
        <f ca="1" t="shared" si="1"/>
        <v>PDL</v>
      </c>
      <c r="B19" s="33">
        <f ca="1" t="shared" si="1"/>
        <v>44</v>
      </c>
      <c r="C19" s="22">
        <v>2</v>
      </c>
      <c r="D19" s="33" t="str">
        <f ca="1" t="shared" si="2"/>
        <v>VINCENT Jean</v>
      </c>
      <c r="E19" s="33" t="str">
        <f ca="1" t="shared" si="2"/>
        <v>M</v>
      </c>
      <c r="F19" s="33">
        <v>0</v>
      </c>
      <c r="G19" s="33" t="str">
        <f ca="1" t="shared" si="3"/>
        <v>JUDO CLUB DE BOUAYE</v>
      </c>
      <c r="H19" s="63">
        <v>7</v>
      </c>
      <c r="I19" s="64">
        <v>7</v>
      </c>
      <c r="J19" s="64">
        <v>0</v>
      </c>
      <c r="K19" s="64">
        <v>10</v>
      </c>
      <c r="L19" s="65">
        <v>10</v>
      </c>
      <c r="M19" s="197"/>
      <c r="N19" s="198"/>
      <c r="O19" s="169">
        <f t="shared" si="4"/>
        <v>34</v>
      </c>
      <c r="P19" s="170"/>
      <c r="Q19" s="58"/>
      <c r="R19" s="165">
        <f ca="1" t="shared" si="5"/>
        <v>34</v>
      </c>
      <c r="S19" s="166"/>
      <c r="T19" s="76"/>
      <c r="U19" s="6"/>
      <c r="V19" s="6"/>
      <c r="W19" s="6"/>
      <c r="X19" s="6"/>
    </row>
    <row r="20" spans="1:24" ht="25.5" customHeight="1">
      <c r="A20" s="33" t="str">
        <f ca="1" t="shared" si="1"/>
        <v>PDL</v>
      </c>
      <c r="B20" s="33">
        <f ca="1" t="shared" si="1"/>
        <v>49</v>
      </c>
      <c r="C20" s="22">
        <v>3</v>
      </c>
      <c r="D20" s="33" t="str">
        <f ca="1" t="shared" si="2"/>
        <v>DOUCE Laurent</v>
      </c>
      <c r="E20" s="33" t="str">
        <f ca="1" t="shared" si="2"/>
        <v>M</v>
      </c>
      <c r="F20" s="33">
        <v>27</v>
      </c>
      <c r="G20" s="33" t="str">
        <f ca="1" t="shared" si="3"/>
        <v>JC ANJOU</v>
      </c>
      <c r="H20" s="63">
        <v>0</v>
      </c>
      <c r="I20" s="64">
        <v>10</v>
      </c>
      <c r="J20" s="64">
        <v>0</v>
      </c>
      <c r="K20" s="64">
        <v>0</v>
      </c>
      <c r="L20" s="65">
        <v>0</v>
      </c>
      <c r="M20" s="197"/>
      <c r="N20" s="198"/>
      <c r="O20" s="169">
        <f t="shared" si="4"/>
        <v>10</v>
      </c>
      <c r="P20" s="170"/>
      <c r="Q20" s="58"/>
      <c r="R20" s="165">
        <f ca="1" t="shared" si="5"/>
        <v>37</v>
      </c>
      <c r="S20" s="166"/>
      <c r="T20" s="76"/>
      <c r="U20" s="47"/>
      <c r="V20" s="47"/>
      <c r="W20" s="47"/>
      <c r="X20" s="47"/>
    </row>
    <row r="21" spans="1:24" ht="25.5" customHeight="1">
      <c r="A21" s="33" t="str">
        <f ca="1" t="shared" si="1"/>
        <v>PDL</v>
      </c>
      <c r="B21" s="33">
        <f ca="1" t="shared" si="1"/>
        <v>44</v>
      </c>
      <c r="C21" s="22">
        <v>4</v>
      </c>
      <c r="D21" s="33" t="str">
        <f ca="1" t="shared" si="2"/>
        <v>CHAMBARD Eric</v>
      </c>
      <c r="E21" s="33" t="str">
        <f ca="1" t="shared" si="2"/>
        <v>M</v>
      </c>
      <c r="F21" s="33">
        <v>60</v>
      </c>
      <c r="G21" s="33" t="str">
        <f ca="1" t="shared" si="3"/>
        <v>JUDO CLUB CARQUEFOU</v>
      </c>
      <c r="H21" s="63">
        <v>0</v>
      </c>
      <c r="I21" s="64">
        <v>0</v>
      </c>
      <c r="J21" s="64">
        <v>0</v>
      </c>
      <c r="K21" s="64">
        <v>0</v>
      </c>
      <c r="L21" s="65">
        <v>0</v>
      </c>
      <c r="M21" s="197"/>
      <c r="N21" s="198"/>
      <c r="O21" s="169">
        <f t="shared" si="4"/>
        <v>0</v>
      </c>
      <c r="P21" s="170"/>
      <c r="Q21" s="58"/>
      <c r="R21" s="165">
        <f ca="1" t="shared" si="5"/>
        <v>60</v>
      </c>
      <c r="S21" s="166"/>
      <c r="T21" s="76"/>
      <c r="U21" s="6"/>
      <c r="V21" s="6"/>
      <c r="W21" s="6"/>
      <c r="X21" s="6"/>
    </row>
    <row r="22" spans="1:24" ht="25.5" customHeight="1" thickBot="1">
      <c r="A22" s="33" t="str">
        <f ca="1" t="shared" si="1"/>
        <v>PDL</v>
      </c>
      <c r="B22" s="33">
        <f ca="1" t="shared" si="1"/>
        <v>85</v>
      </c>
      <c r="C22" s="22">
        <v>5</v>
      </c>
      <c r="D22" s="33" t="str">
        <f ca="1" t="shared" si="2"/>
        <v>DENIS Mario</v>
      </c>
      <c r="E22" s="33" t="str">
        <f ca="1" t="shared" si="2"/>
        <v>M</v>
      </c>
      <c r="F22" s="33">
        <v>0</v>
      </c>
      <c r="G22" s="33" t="str">
        <f ca="1" t="shared" si="3"/>
        <v>JUDO CLUB TRANCHAIS</v>
      </c>
      <c r="H22" s="63">
        <v>10</v>
      </c>
      <c r="I22" s="64">
        <v>10</v>
      </c>
      <c r="J22" s="64">
        <v>10</v>
      </c>
      <c r="K22" s="64">
        <v>10</v>
      </c>
      <c r="L22" s="65">
        <v>10</v>
      </c>
      <c r="M22" s="197" t="s">
        <v>136</v>
      </c>
      <c r="N22" s="198"/>
      <c r="O22" s="169">
        <f t="shared" si="4"/>
        <v>50</v>
      </c>
      <c r="P22" s="170"/>
      <c r="Q22" s="58"/>
      <c r="R22" s="173">
        <f ca="1" t="shared" si="5"/>
        <v>50</v>
      </c>
      <c r="S22" s="174"/>
      <c r="T22" s="76"/>
      <c r="U22" s="6"/>
      <c r="V22" s="6"/>
      <c r="W22" s="79" t="s">
        <v>82</v>
      </c>
      <c r="X22" s="79"/>
    </row>
    <row r="23" spans="1:24" ht="25.5" customHeight="1" thickBot="1">
      <c r="A23" s="33" t="str">
        <f ca="1" t="shared" si="1"/>
        <v>PDL</v>
      </c>
      <c r="B23" s="33">
        <f ca="1" t="shared" si="1"/>
        <v>72</v>
      </c>
      <c r="C23" s="22">
        <v>6</v>
      </c>
      <c r="D23" s="33" t="str">
        <f ca="1" t="shared" si="2"/>
        <v>AUBERT Bruno</v>
      </c>
      <c r="E23" s="33" t="str">
        <f ca="1" t="shared" si="2"/>
        <v>M</v>
      </c>
      <c r="F23" s="33">
        <v>0</v>
      </c>
      <c r="G23" s="33" t="str">
        <f ca="1" t="shared" si="3"/>
        <v>JUDO CLUB NOYENNAIS</v>
      </c>
      <c r="H23" s="63">
        <v>0</v>
      </c>
      <c r="I23" s="64">
        <v>0</v>
      </c>
      <c r="J23" s="64">
        <v>10</v>
      </c>
      <c r="K23" s="64">
        <v>0</v>
      </c>
      <c r="L23" s="65" t="str">
        <f>IF(M23&lt;&gt;"","-","")</f>
        <v>-</v>
      </c>
      <c r="M23" s="197">
        <v>0</v>
      </c>
      <c r="N23" s="198"/>
      <c r="O23" s="169">
        <f t="shared" si="4"/>
        <v>10</v>
      </c>
      <c r="P23" s="170"/>
      <c r="Q23" s="58"/>
      <c r="R23" s="165">
        <f ca="1" t="shared" si="5"/>
        <v>10</v>
      </c>
      <c r="S23" s="166"/>
      <c r="T23" s="47"/>
      <c r="U23" s="6"/>
      <c r="V23" s="6"/>
      <c r="W23" s="52" t="s">
        <v>83</v>
      </c>
      <c r="X23" s="54" t="s">
        <v>84</v>
      </c>
    </row>
    <row r="24" spans="1:24" ht="25.5" customHeight="1" thickBot="1">
      <c r="A24" s="33" t="str">
        <f ca="1" t="shared" si="1"/>
        <v>BRE</v>
      </c>
      <c r="B24" s="33">
        <f ca="1" t="shared" si="1"/>
        <v>35</v>
      </c>
      <c r="C24" s="22">
        <v>7</v>
      </c>
      <c r="D24" s="33" t="str">
        <f ca="1" t="shared" si="2"/>
        <v>KIEPURA Philippe</v>
      </c>
      <c r="E24" s="33" t="str">
        <f ca="1" t="shared" si="2"/>
        <v>M</v>
      </c>
      <c r="F24" s="33">
        <v>70</v>
      </c>
      <c r="G24" s="33" t="str">
        <f ca="1" t="shared" si="3"/>
        <v>J C DES MARCHES DE BRETAGNE</v>
      </c>
      <c r="H24" s="86">
        <v>10</v>
      </c>
      <c r="I24" s="87">
        <v>10</v>
      </c>
      <c r="J24" s="87">
        <v>0</v>
      </c>
      <c r="K24" s="87">
        <v>10</v>
      </c>
      <c r="L24" s="88" t="s">
        <v>135</v>
      </c>
      <c r="M24" s="200" t="s">
        <v>136</v>
      </c>
      <c r="N24" s="201"/>
      <c r="O24" s="175">
        <f t="shared" si="4"/>
        <v>30</v>
      </c>
      <c r="P24" s="176"/>
      <c r="Q24" s="58"/>
      <c r="R24" s="173">
        <f ca="1" t="shared" si="5"/>
        <v>100</v>
      </c>
      <c r="S24" s="174"/>
      <c r="T24" s="47"/>
      <c r="U24" s="6"/>
      <c r="V24" s="6"/>
      <c r="W24" s="171">
        <v>7</v>
      </c>
      <c r="X24" s="172">
        <v>10</v>
      </c>
    </row>
    <row r="25" spans="3:24" ht="12">
      <c r="C25" s="32"/>
      <c r="D25" s="73"/>
      <c r="E25" s="73"/>
      <c r="F25" s="202"/>
      <c r="G25" s="73"/>
      <c r="H25" s="73"/>
      <c r="I25" s="73"/>
      <c r="J25" s="73"/>
      <c r="K25" s="73"/>
      <c r="L25" s="73"/>
      <c r="M25" s="32"/>
      <c r="N25" s="32" t="s">
        <v>85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3:28" ht="12" hidden="1">
      <c r="C26" s="45">
        <f>COUNT(H18:N24)/2</f>
        <v>17</v>
      </c>
      <c r="D26" s="32"/>
      <c r="E26" s="32"/>
      <c r="F26" s="46"/>
      <c r="G26" s="136" t="s">
        <v>86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203"/>
      <c r="Z26" s="203"/>
      <c r="AA26" s="203"/>
      <c r="AB26" s="203"/>
    </row>
    <row r="27" spans="3:28" ht="12" hidden="1">
      <c r="C27" s="32"/>
      <c r="D27" s="32"/>
      <c r="E27" s="32"/>
      <c r="F27" s="46"/>
      <c r="G27" s="136" t="s">
        <v>87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203"/>
      <c r="Z27" s="203"/>
      <c r="AA27" s="203"/>
      <c r="AB27" s="203"/>
    </row>
    <row r="28" spans="3:28" ht="12" hidden="1">
      <c r="C28" s="45"/>
      <c r="D28" s="32"/>
      <c r="E28" s="32"/>
      <c r="F28" s="46"/>
      <c r="G28" s="136" t="s">
        <v>88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203"/>
      <c r="Z28" s="203"/>
      <c r="AA28" s="203"/>
      <c r="AB28" s="203"/>
    </row>
  </sheetData>
  <sheetProtection/>
  <mergeCells count="26">
    <mergeCell ref="R24:S24"/>
    <mergeCell ref="R20:S20"/>
    <mergeCell ref="R21:S21"/>
    <mergeCell ref="R22:S22"/>
    <mergeCell ref="R23:S23"/>
    <mergeCell ref="M16:P16"/>
    <mergeCell ref="O24:P24"/>
    <mergeCell ref="O21:P21"/>
    <mergeCell ref="O22:P22"/>
    <mergeCell ref="O23:P23"/>
    <mergeCell ref="O17:P17"/>
    <mergeCell ref="O18:P18"/>
    <mergeCell ref="O19:P19"/>
    <mergeCell ref="O20:P20"/>
    <mergeCell ref="V16:X16"/>
    <mergeCell ref="U17:X17"/>
    <mergeCell ref="W22:X22"/>
    <mergeCell ref="R19:S19"/>
    <mergeCell ref="R17:S17"/>
    <mergeCell ref="R18:S18"/>
    <mergeCell ref="G4:G6"/>
    <mergeCell ref="P1:R1"/>
    <mergeCell ref="K2:N2"/>
    <mergeCell ref="P2:P3"/>
    <mergeCell ref="Q2:Q3"/>
    <mergeCell ref="R2:R3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9">
    <pageSetUpPr fitToPage="1"/>
  </sheetPr>
  <dimension ref="A1:AI30"/>
  <sheetViews>
    <sheetView zoomScale="85" zoomScaleNormal="85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AL9" sqref="AL9"/>
    </sheetView>
  </sheetViews>
  <sheetFormatPr defaultColWidth="11.421875" defaultRowHeight="12.75"/>
  <cols>
    <col min="1" max="1" width="6.140625" style="32" customWidth="1"/>
    <col min="2" max="2" width="5.140625" style="32" customWidth="1"/>
    <col min="3" max="3" width="4.57421875" style="45" bestFit="1" customWidth="1"/>
    <col min="4" max="4" width="22.57421875" style="32" customWidth="1"/>
    <col min="5" max="5" width="3.140625" style="32" customWidth="1"/>
    <col min="6" max="6" width="7.7109375" style="32" customWidth="1"/>
    <col min="7" max="7" width="22.00390625" style="32" customWidth="1"/>
    <col min="8" max="12" width="4.7109375" style="32" customWidth="1"/>
    <col min="13" max="14" width="5.28125" style="32" customWidth="1"/>
    <col min="15" max="27" width="4.7109375" style="32" customWidth="1"/>
    <col min="28" max="35" width="4.7109375" style="47" hidden="1" customWidth="1"/>
    <col min="36" max="16384" width="11.421875" style="32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  <c r="W1" s="5"/>
      <c r="AB1" s="6"/>
      <c r="AC1" s="6"/>
      <c r="AD1" s="6"/>
      <c r="AE1" s="6"/>
      <c r="AF1" s="6"/>
      <c r="AG1" s="6"/>
      <c r="AH1" s="6"/>
      <c r="AI1" s="6"/>
    </row>
    <row r="2" spans="3:35" s="1" customFormat="1" ht="16.5" customHeight="1" thickBot="1">
      <c r="C2" s="7"/>
      <c r="D2" s="3"/>
      <c r="E2" s="3"/>
      <c r="F2" s="8" t="s">
        <v>1</v>
      </c>
      <c r="G2" s="9" t="s">
        <v>386</v>
      </c>
      <c r="H2" s="3">
        <v>2</v>
      </c>
      <c r="I2" s="3"/>
      <c r="J2" s="10" t="s">
        <v>3</v>
      </c>
      <c r="K2" s="11">
        <f ca="1">TODAY()</f>
        <v>41715</v>
      </c>
      <c r="L2" s="11"/>
      <c r="M2" s="11"/>
      <c r="N2" s="11"/>
      <c r="O2" s="3"/>
      <c r="P2" s="12" t="s">
        <v>4</v>
      </c>
      <c r="Q2" s="12" t="s">
        <v>4</v>
      </c>
      <c r="R2" s="13"/>
      <c r="S2" s="3"/>
      <c r="AB2" s="6"/>
      <c r="AC2" s="6"/>
      <c r="AD2" s="6"/>
      <c r="AE2" s="6"/>
      <c r="AF2" s="6"/>
      <c r="AG2" s="6"/>
      <c r="AH2" s="6"/>
      <c r="AI2" s="6"/>
    </row>
    <row r="3" spans="3:35" s="1" customFormat="1" ht="13.5" customHeight="1" thickBot="1"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4"/>
      <c r="Q3" s="14"/>
      <c r="R3" s="15"/>
      <c r="S3" s="3"/>
      <c r="AB3" s="6"/>
      <c r="AC3" s="6"/>
      <c r="AD3" s="6"/>
      <c r="AE3" s="6"/>
      <c r="AF3" s="6"/>
      <c r="AG3" s="6"/>
      <c r="AH3" s="6"/>
      <c r="AI3" s="6"/>
    </row>
    <row r="4" spans="3:35" s="1" customFormat="1" ht="12.75">
      <c r="C4" s="7"/>
      <c r="D4" s="3"/>
      <c r="E4" s="3"/>
      <c r="F4" s="3"/>
      <c r="G4" s="1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B4" s="6"/>
      <c r="AC4" s="6"/>
      <c r="AD4" s="6"/>
      <c r="AE4" s="6"/>
      <c r="AF4" s="6"/>
      <c r="AG4" s="6"/>
      <c r="AH4" s="6"/>
      <c r="AI4" s="6"/>
    </row>
    <row r="5" spans="3:35" s="1" customFormat="1" ht="12.75">
      <c r="C5" s="7"/>
      <c r="D5" s="3"/>
      <c r="E5" s="3"/>
      <c r="F5" s="17" t="s">
        <v>6</v>
      </c>
      <c r="G5" s="18"/>
      <c r="H5" s="3"/>
      <c r="I5" s="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B5" s="6"/>
      <c r="AC5" s="6"/>
      <c r="AD5" s="6"/>
      <c r="AE5" s="6"/>
      <c r="AF5" s="6"/>
      <c r="AG5" s="6"/>
      <c r="AH5" s="6"/>
      <c r="AI5" s="6"/>
    </row>
    <row r="6" spans="3:35" s="1" customFormat="1" ht="12.75">
      <c r="C6" s="7"/>
      <c r="D6" s="3"/>
      <c r="E6" s="3"/>
      <c r="F6" s="3"/>
      <c r="G6" s="19"/>
      <c r="H6" s="3"/>
      <c r="I6" s="3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B6" s="6"/>
      <c r="AC6" s="6"/>
      <c r="AD6" s="6"/>
      <c r="AE6" s="6"/>
      <c r="AF6" s="6"/>
      <c r="AG6" s="6"/>
      <c r="AH6" s="6"/>
      <c r="AI6" s="6"/>
    </row>
    <row r="7" spans="3:35" s="1" customFormat="1" ht="13.5" thickBot="1">
      <c r="C7" s="7"/>
      <c r="D7" s="3"/>
      <c r="E7" s="3"/>
      <c r="F7" s="20"/>
      <c r="G7" s="10"/>
      <c r="H7" s="10"/>
      <c r="I7" s="10"/>
      <c r="J7" s="10"/>
      <c r="K7" s="3"/>
      <c r="L7" s="3"/>
      <c r="M7" s="3"/>
      <c r="N7" s="3"/>
      <c r="O7" s="3"/>
      <c r="P7" s="3"/>
      <c r="Q7" s="3"/>
      <c r="R7" s="3"/>
      <c r="S7" s="3"/>
      <c r="T7" s="21"/>
      <c r="U7" s="3"/>
      <c r="V7" s="5"/>
      <c r="W7" s="5"/>
      <c r="AB7" s="6"/>
      <c r="AC7" s="6"/>
      <c r="AD7" s="6"/>
      <c r="AE7" s="6"/>
      <c r="AF7" s="6"/>
      <c r="AG7" s="6"/>
      <c r="AH7" s="6"/>
      <c r="AI7" s="6"/>
    </row>
    <row r="8" spans="1:35" ht="18" customHeight="1">
      <c r="A8" s="22" t="s">
        <v>8</v>
      </c>
      <c r="B8" s="22" t="s">
        <v>9</v>
      </c>
      <c r="C8" s="23" t="s">
        <v>10</v>
      </c>
      <c r="D8" s="24" t="s">
        <v>11</v>
      </c>
      <c r="E8" s="24" t="s">
        <v>12</v>
      </c>
      <c r="F8" s="23" t="s">
        <v>13</v>
      </c>
      <c r="G8" s="25" t="s">
        <v>14</v>
      </c>
      <c r="H8" s="26" t="s">
        <v>15</v>
      </c>
      <c r="I8" s="27" t="s">
        <v>16</v>
      </c>
      <c r="J8" s="28" t="s">
        <v>17</v>
      </c>
      <c r="K8" s="28" t="s">
        <v>18</v>
      </c>
      <c r="L8" s="28" t="s">
        <v>19</v>
      </c>
      <c r="M8" s="28" t="s">
        <v>20</v>
      </c>
      <c r="N8" s="29" t="s">
        <v>21</v>
      </c>
      <c r="O8" s="28" t="s">
        <v>22</v>
      </c>
      <c r="P8" s="28" t="s">
        <v>23</v>
      </c>
      <c r="Q8" s="28" t="s">
        <v>24</v>
      </c>
      <c r="R8" s="28" t="s">
        <v>25</v>
      </c>
      <c r="S8" s="28" t="s">
        <v>26</v>
      </c>
      <c r="T8" s="29" t="s">
        <v>27</v>
      </c>
      <c r="U8" s="142" t="s">
        <v>28</v>
      </c>
      <c r="V8" s="28" t="s">
        <v>29</v>
      </c>
      <c r="W8" s="142" t="s">
        <v>30</v>
      </c>
      <c r="X8" s="28" t="s">
        <v>31</v>
      </c>
      <c r="Y8" s="28" t="s">
        <v>32</v>
      </c>
      <c r="Z8" s="145" t="s">
        <v>33</v>
      </c>
      <c r="AA8" s="207" t="s">
        <v>34</v>
      </c>
      <c r="AB8" s="31" t="s">
        <v>35</v>
      </c>
      <c r="AC8" s="31" t="s">
        <v>36</v>
      </c>
      <c r="AD8" s="31" t="s">
        <v>37</v>
      </c>
      <c r="AE8" s="31" t="s">
        <v>38</v>
      </c>
      <c r="AF8" s="31" t="s">
        <v>39</v>
      </c>
      <c r="AG8" s="31" t="s">
        <v>40</v>
      </c>
      <c r="AH8" s="31" t="s">
        <v>41</v>
      </c>
      <c r="AI8" s="31" t="s">
        <v>42</v>
      </c>
    </row>
    <row r="9" spans="1:35" ht="33.75" customHeight="1">
      <c r="A9" s="33" t="s">
        <v>50</v>
      </c>
      <c r="B9" s="33">
        <v>85</v>
      </c>
      <c r="C9" s="34">
        <f aca="true" ca="1" t="shared" si="0" ref="C9:C16">OFFSET(C9,10,0)</f>
        <v>1</v>
      </c>
      <c r="D9" s="143" t="s">
        <v>387</v>
      </c>
      <c r="E9" s="33" t="s">
        <v>45</v>
      </c>
      <c r="F9" s="33">
        <v>59</v>
      </c>
      <c r="G9" s="36" t="s">
        <v>122</v>
      </c>
      <c r="H9" s="37" t="s">
        <v>49</v>
      </c>
      <c r="I9" s="38"/>
      <c r="J9" s="38"/>
      <c r="K9" s="38"/>
      <c r="L9" s="39" t="s">
        <v>47</v>
      </c>
      <c r="M9" s="38"/>
      <c r="N9" s="38"/>
      <c r="O9" s="38"/>
      <c r="P9" s="38"/>
      <c r="Q9" s="39" t="s">
        <v>47</v>
      </c>
      <c r="R9" s="38"/>
      <c r="S9" s="38"/>
      <c r="T9" s="38"/>
      <c r="U9" s="38"/>
      <c r="V9" s="38"/>
      <c r="W9" s="39"/>
      <c r="X9" s="38"/>
      <c r="Y9" s="38"/>
      <c r="Z9" s="39"/>
      <c r="AA9" s="38"/>
      <c r="AB9" s="40"/>
      <c r="AC9" s="40"/>
      <c r="AD9" s="41"/>
      <c r="AE9" s="41"/>
      <c r="AF9" s="41"/>
      <c r="AG9" s="41"/>
      <c r="AH9" s="41"/>
      <c r="AI9" s="41"/>
    </row>
    <row r="10" spans="1:35" ht="33.75" customHeight="1">
      <c r="A10" s="33" t="s">
        <v>50</v>
      </c>
      <c r="B10" s="33">
        <v>85</v>
      </c>
      <c r="C10" s="34">
        <f ca="1" t="shared" si="0"/>
        <v>2</v>
      </c>
      <c r="D10" s="35" t="s">
        <v>388</v>
      </c>
      <c r="E10" s="33" t="s">
        <v>45</v>
      </c>
      <c r="F10" s="33">
        <v>66</v>
      </c>
      <c r="G10" s="36" t="s">
        <v>122</v>
      </c>
      <c r="H10" s="38"/>
      <c r="I10" s="39" t="s">
        <v>117</v>
      </c>
      <c r="J10" s="38"/>
      <c r="K10" s="38"/>
      <c r="L10" s="38"/>
      <c r="M10" s="39" t="s">
        <v>47</v>
      </c>
      <c r="N10" s="38"/>
      <c r="O10" s="38"/>
      <c r="P10" s="39" t="s">
        <v>47</v>
      </c>
      <c r="Q10" s="38"/>
      <c r="R10" s="39" t="s">
        <v>49</v>
      </c>
      <c r="S10" s="38"/>
      <c r="T10" s="38"/>
      <c r="U10" s="38"/>
      <c r="V10" s="38"/>
      <c r="W10" s="38"/>
      <c r="X10" s="39" t="s">
        <v>47</v>
      </c>
      <c r="Y10" s="38"/>
      <c r="Z10" s="38"/>
      <c r="AA10" s="38"/>
      <c r="AB10" s="40"/>
      <c r="AC10" s="41"/>
      <c r="AD10" s="40"/>
      <c r="AE10" s="41"/>
      <c r="AF10" s="41"/>
      <c r="AG10" s="41"/>
      <c r="AH10" s="41"/>
      <c r="AI10" s="41"/>
    </row>
    <row r="11" spans="1:35" ht="33.75" customHeight="1">
      <c r="A11" s="33" t="s">
        <v>50</v>
      </c>
      <c r="B11" s="33">
        <v>53</v>
      </c>
      <c r="C11" s="34">
        <f ca="1" t="shared" si="0"/>
        <v>3</v>
      </c>
      <c r="D11" s="35" t="s">
        <v>389</v>
      </c>
      <c r="E11" s="33" t="s">
        <v>45</v>
      </c>
      <c r="F11" s="33">
        <v>61</v>
      </c>
      <c r="G11" s="36" t="s">
        <v>176</v>
      </c>
      <c r="H11" s="38"/>
      <c r="I11" s="39" t="s">
        <v>47</v>
      </c>
      <c r="J11" s="38"/>
      <c r="K11" s="38"/>
      <c r="L11" s="38"/>
      <c r="M11" s="38"/>
      <c r="N11" s="38"/>
      <c r="O11" s="39" t="s">
        <v>47</v>
      </c>
      <c r="P11" s="38"/>
      <c r="Q11" s="38"/>
      <c r="R11" s="38"/>
      <c r="S11" s="39" t="s">
        <v>47</v>
      </c>
      <c r="T11" s="38"/>
      <c r="U11" s="38"/>
      <c r="V11" s="39" t="s">
        <v>47</v>
      </c>
      <c r="W11" s="38"/>
      <c r="X11" s="38"/>
      <c r="Y11" s="39" t="s">
        <v>47</v>
      </c>
      <c r="Z11" s="38"/>
      <c r="AA11" s="38"/>
      <c r="AB11" s="41"/>
      <c r="AC11" s="40"/>
      <c r="AD11" s="41"/>
      <c r="AE11" s="40"/>
      <c r="AF11" s="41"/>
      <c r="AG11" s="41"/>
      <c r="AH11" s="41"/>
      <c r="AI11" s="41"/>
    </row>
    <row r="12" spans="1:35" ht="33.75" customHeight="1">
      <c r="A12" s="33" t="s">
        <v>50</v>
      </c>
      <c r="B12" s="33">
        <v>44</v>
      </c>
      <c r="C12" s="34">
        <f ca="1" t="shared" si="0"/>
        <v>4</v>
      </c>
      <c r="D12" s="143" t="s">
        <v>390</v>
      </c>
      <c r="E12" s="33" t="s">
        <v>45</v>
      </c>
      <c r="F12" s="33">
        <v>62</v>
      </c>
      <c r="G12" s="36" t="s">
        <v>148</v>
      </c>
      <c r="H12" s="39" t="s">
        <v>53</v>
      </c>
      <c r="I12" s="38"/>
      <c r="J12" s="39" t="s">
        <v>47</v>
      </c>
      <c r="K12" s="38"/>
      <c r="L12" s="38"/>
      <c r="M12" s="38"/>
      <c r="N12" s="39" t="s">
        <v>47</v>
      </c>
      <c r="O12" s="38"/>
      <c r="P12" s="38"/>
      <c r="Q12" s="38"/>
      <c r="R12" s="39" t="s">
        <v>53</v>
      </c>
      <c r="S12" s="38"/>
      <c r="T12" s="38"/>
      <c r="U12" s="39"/>
      <c r="V12" s="38"/>
      <c r="W12" s="38"/>
      <c r="X12" s="38"/>
      <c r="Y12" s="38"/>
      <c r="Z12" s="38"/>
      <c r="AA12" s="38"/>
      <c r="AB12" s="41"/>
      <c r="AC12" s="41"/>
      <c r="AD12" s="41"/>
      <c r="AE12" s="40"/>
      <c r="AF12" s="40"/>
      <c r="AG12" s="41"/>
      <c r="AH12" s="41"/>
      <c r="AI12" s="41"/>
    </row>
    <row r="13" spans="1:35" ht="33.75" customHeight="1">
      <c r="A13" s="33" t="s">
        <v>50</v>
      </c>
      <c r="B13" s="33">
        <v>72</v>
      </c>
      <c r="C13" s="34">
        <f ca="1" t="shared" si="0"/>
        <v>5</v>
      </c>
      <c r="D13" s="35" t="s">
        <v>391</v>
      </c>
      <c r="E13" s="33" t="s">
        <v>45</v>
      </c>
      <c r="F13" s="33">
        <v>63</v>
      </c>
      <c r="G13" s="36" t="s">
        <v>392</v>
      </c>
      <c r="H13" s="38"/>
      <c r="I13" s="38"/>
      <c r="J13" s="39" t="s">
        <v>53</v>
      </c>
      <c r="K13" s="38"/>
      <c r="L13" s="39" t="s">
        <v>53</v>
      </c>
      <c r="M13" s="38"/>
      <c r="N13" s="38"/>
      <c r="O13" s="39" t="s">
        <v>53</v>
      </c>
      <c r="P13" s="38"/>
      <c r="Q13" s="38"/>
      <c r="R13" s="38"/>
      <c r="S13" s="38"/>
      <c r="T13" s="39" t="s">
        <v>47</v>
      </c>
      <c r="U13" s="38"/>
      <c r="V13" s="38"/>
      <c r="W13" s="38"/>
      <c r="X13" s="39" t="s">
        <v>53</v>
      </c>
      <c r="Y13" s="38"/>
      <c r="Z13" s="38"/>
      <c r="AA13" s="38"/>
      <c r="AB13" s="41"/>
      <c r="AC13" s="41"/>
      <c r="AD13" s="41"/>
      <c r="AE13" s="41"/>
      <c r="AF13" s="41"/>
      <c r="AG13" s="40"/>
      <c r="AH13" s="40"/>
      <c r="AI13" s="41"/>
    </row>
    <row r="14" spans="1:35" ht="33.75" customHeight="1">
      <c r="A14" s="33" t="s">
        <v>50</v>
      </c>
      <c r="B14" s="33">
        <v>44</v>
      </c>
      <c r="C14" s="34">
        <f ca="1" t="shared" si="0"/>
        <v>6</v>
      </c>
      <c r="D14" s="143" t="s">
        <v>393</v>
      </c>
      <c r="E14" s="33" t="s">
        <v>45</v>
      </c>
      <c r="F14" s="33">
        <v>63</v>
      </c>
      <c r="G14" s="36" t="s">
        <v>394</v>
      </c>
      <c r="H14" s="38"/>
      <c r="I14" s="38"/>
      <c r="J14" s="38"/>
      <c r="K14" s="39" t="s">
        <v>47</v>
      </c>
      <c r="L14" s="38"/>
      <c r="M14" s="39" t="s">
        <v>53</v>
      </c>
      <c r="N14" s="38"/>
      <c r="O14" s="38"/>
      <c r="P14" s="38"/>
      <c r="Q14" s="39" t="s">
        <v>53</v>
      </c>
      <c r="R14" s="38"/>
      <c r="S14" s="38"/>
      <c r="T14" s="38"/>
      <c r="U14" s="38"/>
      <c r="V14" s="38"/>
      <c r="W14" s="38"/>
      <c r="X14" s="38"/>
      <c r="Y14" s="39" t="s">
        <v>53</v>
      </c>
      <c r="Z14" s="38"/>
      <c r="AA14" s="39"/>
      <c r="AB14" s="41"/>
      <c r="AC14" s="41"/>
      <c r="AD14" s="41"/>
      <c r="AE14" s="41"/>
      <c r="AF14" s="40"/>
      <c r="AG14" s="40"/>
      <c r="AH14" s="41"/>
      <c r="AI14" s="41"/>
    </row>
    <row r="15" spans="1:35" s="44" customFormat="1" ht="33.75" customHeight="1">
      <c r="A15" s="33" t="s">
        <v>50</v>
      </c>
      <c r="B15" s="33">
        <v>49</v>
      </c>
      <c r="C15" s="34">
        <f ca="1" t="shared" si="0"/>
        <v>7</v>
      </c>
      <c r="D15" s="35" t="s">
        <v>395</v>
      </c>
      <c r="E15" s="33" t="s">
        <v>45</v>
      </c>
      <c r="F15" s="33">
        <v>66</v>
      </c>
      <c r="G15" s="36" t="s">
        <v>396</v>
      </c>
      <c r="H15" s="38"/>
      <c r="I15" s="38"/>
      <c r="J15" s="38"/>
      <c r="K15" s="38"/>
      <c r="L15" s="38"/>
      <c r="M15" s="38"/>
      <c r="N15" s="38"/>
      <c r="O15" s="38"/>
      <c r="P15" s="39" t="s">
        <v>397</v>
      </c>
      <c r="Q15" s="38"/>
      <c r="R15" s="38"/>
      <c r="S15" s="39" t="s">
        <v>53</v>
      </c>
      <c r="T15" s="38"/>
      <c r="U15" s="39"/>
      <c r="V15" s="38"/>
      <c r="W15" s="39"/>
      <c r="X15" s="38"/>
      <c r="Y15" s="38"/>
      <c r="Z15" s="38"/>
      <c r="AA15" s="39"/>
      <c r="AB15" s="42"/>
      <c r="AC15" s="42"/>
      <c r="AD15" s="42"/>
      <c r="AE15" s="42"/>
      <c r="AF15" s="42"/>
      <c r="AG15" s="42"/>
      <c r="AH15" s="43"/>
      <c r="AI15" s="43"/>
    </row>
    <row r="16" spans="1:35" ht="33.75" customHeight="1">
      <c r="A16" s="33" t="s">
        <v>50</v>
      </c>
      <c r="B16" s="33">
        <v>44</v>
      </c>
      <c r="C16" s="34">
        <f ca="1" t="shared" si="0"/>
        <v>8</v>
      </c>
      <c r="D16" s="143" t="s">
        <v>398</v>
      </c>
      <c r="E16" s="33" t="s">
        <v>45</v>
      </c>
      <c r="F16" s="33">
        <v>68</v>
      </c>
      <c r="G16" s="36" t="s">
        <v>399</v>
      </c>
      <c r="H16" s="38"/>
      <c r="I16" s="38"/>
      <c r="J16" s="38"/>
      <c r="K16" s="39" t="s">
        <v>53</v>
      </c>
      <c r="L16" s="38"/>
      <c r="M16" s="38"/>
      <c r="N16" s="39" t="s">
        <v>53</v>
      </c>
      <c r="O16" s="38"/>
      <c r="P16" s="38"/>
      <c r="Q16" s="38"/>
      <c r="R16" s="38"/>
      <c r="S16" s="38"/>
      <c r="T16" s="39" t="s">
        <v>53</v>
      </c>
      <c r="U16" s="38"/>
      <c r="V16" s="39" t="s">
        <v>53</v>
      </c>
      <c r="W16" s="38"/>
      <c r="X16" s="38"/>
      <c r="Y16" s="38"/>
      <c r="Z16" s="39"/>
      <c r="AA16" s="38"/>
      <c r="AB16" s="41"/>
      <c r="AC16" s="41"/>
      <c r="AD16" s="40"/>
      <c r="AE16" s="41"/>
      <c r="AF16" s="41"/>
      <c r="AG16" s="41"/>
      <c r="AH16" s="41"/>
      <c r="AI16" s="40"/>
    </row>
    <row r="17" spans="4:27" ht="18.75" customHeight="1" thickBot="1">
      <c r="D17" s="46"/>
      <c r="E17" s="46"/>
      <c r="F17" s="46"/>
      <c r="G17" s="46"/>
      <c r="H17" s="47"/>
      <c r="I17" s="47"/>
      <c r="J17" s="47"/>
      <c r="K17" s="47"/>
      <c r="L17" s="47"/>
      <c r="M17" s="48" t="s">
        <v>69</v>
      </c>
      <c r="N17" s="48"/>
      <c r="O17" s="49"/>
      <c r="P17" s="49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22.5" customHeight="1" thickBot="1">
      <c r="A18" s="22" t="s">
        <v>8</v>
      </c>
      <c r="B18" s="22" t="s">
        <v>9</v>
      </c>
      <c r="C18" s="23" t="s">
        <v>10</v>
      </c>
      <c r="D18" s="24" t="s">
        <v>11</v>
      </c>
      <c r="E18" s="24" t="s">
        <v>12</v>
      </c>
      <c r="F18" s="50" t="s">
        <v>70</v>
      </c>
      <c r="G18" s="51" t="s">
        <v>14</v>
      </c>
      <c r="H18" s="52" t="s">
        <v>71</v>
      </c>
      <c r="I18" s="53" t="s">
        <v>72</v>
      </c>
      <c r="J18" s="53" t="s">
        <v>73</v>
      </c>
      <c r="K18" s="53" t="s">
        <v>74</v>
      </c>
      <c r="L18" s="54" t="s">
        <v>75</v>
      </c>
      <c r="M18" s="52" t="s">
        <v>76</v>
      </c>
      <c r="N18" s="55" t="s">
        <v>77</v>
      </c>
      <c r="O18" s="56" t="s">
        <v>78</v>
      </c>
      <c r="P18" s="57"/>
      <c r="Q18" s="58" t="s">
        <v>79</v>
      </c>
      <c r="R18" s="59" t="s">
        <v>80</v>
      </c>
      <c r="S18" s="60"/>
      <c r="T18" s="47"/>
      <c r="U18" s="61" t="s">
        <v>81</v>
      </c>
      <c r="V18" s="61"/>
      <c r="W18" s="61"/>
      <c r="X18" s="61"/>
      <c r="Y18" s="47"/>
      <c r="Z18" s="47"/>
      <c r="AA18" s="47"/>
    </row>
    <row r="19" spans="1:27" ht="18" customHeight="1">
      <c r="A19" s="33" t="str">
        <f aca="true" ca="1" t="shared" si="1" ref="A19:B26">OFFSET(A19,-10,0)</f>
        <v>PDL</v>
      </c>
      <c r="B19" s="33">
        <f ca="1" t="shared" si="1"/>
        <v>85</v>
      </c>
      <c r="C19" s="22">
        <v>1</v>
      </c>
      <c r="D19" s="33" t="str">
        <f aca="true" ca="1" t="shared" si="2" ref="D19:E26">OFFSET(D19,-10,0)</f>
        <v>ARNAUD Francois</v>
      </c>
      <c r="E19" s="33" t="str">
        <f ca="1" t="shared" si="2"/>
        <v>M</v>
      </c>
      <c r="F19" s="33">
        <v>74</v>
      </c>
      <c r="G19" s="33" t="str">
        <f aca="true" ca="1" t="shared" si="3" ref="G19:G26">OFFSET(G19,-10,0)</f>
        <v>JUDO 85</v>
      </c>
      <c r="H19" s="63">
        <v>0</v>
      </c>
      <c r="I19" s="64">
        <v>0</v>
      </c>
      <c r="J19" s="64">
        <v>0</v>
      </c>
      <c r="K19" s="64">
        <f>IF(M19&lt;&gt;"","-","")</f>
      </c>
      <c r="L19" s="65">
        <f>IF(M19&lt;&gt;"","-","")</f>
      </c>
      <c r="M19" s="66"/>
      <c r="N19" s="67"/>
      <c r="O19" s="68">
        <f aca="true" t="shared" si="4" ref="O19:O26">SUM(H19:N19)</f>
        <v>0</v>
      </c>
      <c r="P19" s="69"/>
      <c r="Q19" s="70"/>
      <c r="R19" s="71">
        <f aca="true" ca="1" t="shared" si="5" ref="R19:R26">SUM(OFFSET(R19,0,-12),OFFSET(R19,0,-3))</f>
        <v>74</v>
      </c>
      <c r="S19" s="60"/>
      <c r="T19" s="47"/>
      <c r="U19" s="147" t="s">
        <v>35</v>
      </c>
      <c r="V19" s="147" t="s">
        <v>36</v>
      </c>
      <c r="W19" s="147" t="s">
        <v>37</v>
      </c>
      <c r="X19" s="147" t="s">
        <v>38</v>
      </c>
      <c r="Y19" s="73"/>
      <c r="Z19" s="47"/>
      <c r="AA19" s="47"/>
    </row>
    <row r="20" spans="1:27" ht="18" customHeight="1">
      <c r="A20" s="33" t="str">
        <f ca="1" t="shared" si="1"/>
        <v>PDL</v>
      </c>
      <c r="B20" s="33">
        <f ca="1" t="shared" si="1"/>
        <v>85</v>
      </c>
      <c r="C20" s="22">
        <v>2</v>
      </c>
      <c r="D20" s="62" t="str">
        <f ca="1" t="shared" si="2"/>
        <v>JODET Johan</v>
      </c>
      <c r="E20" s="33" t="str">
        <f ca="1" t="shared" si="2"/>
        <v>M</v>
      </c>
      <c r="F20" s="33">
        <v>60</v>
      </c>
      <c r="G20" s="33" t="str">
        <f ca="1" t="shared" si="3"/>
        <v>JUDO 85</v>
      </c>
      <c r="H20" s="63">
        <v>10</v>
      </c>
      <c r="I20" s="64">
        <v>0</v>
      </c>
      <c r="J20" s="64">
        <v>0</v>
      </c>
      <c r="K20" s="64">
        <v>0</v>
      </c>
      <c r="L20" s="65">
        <v>0</v>
      </c>
      <c r="M20" s="63"/>
      <c r="N20" s="74"/>
      <c r="O20" s="68">
        <f t="shared" si="4"/>
        <v>10</v>
      </c>
      <c r="P20" s="69"/>
      <c r="Q20" s="70"/>
      <c r="R20" s="71">
        <f ca="1" t="shared" si="5"/>
        <v>70</v>
      </c>
      <c r="S20" s="60"/>
      <c r="T20" s="47"/>
      <c r="U20" s="149" t="s">
        <v>39</v>
      </c>
      <c r="V20" s="147" t="s">
        <v>40</v>
      </c>
      <c r="W20" s="72" t="s">
        <v>41</v>
      </c>
      <c r="X20" s="147" t="s">
        <v>42</v>
      </c>
      <c r="Y20" s="75"/>
      <c r="Z20" s="76"/>
      <c r="AA20" s="47"/>
    </row>
    <row r="21" spans="1:27" ht="18" customHeight="1">
      <c r="A21" s="33" t="str">
        <f ca="1" t="shared" si="1"/>
        <v>PDL</v>
      </c>
      <c r="B21" s="33">
        <f ca="1" t="shared" si="1"/>
        <v>53</v>
      </c>
      <c r="C21" s="22">
        <v>3</v>
      </c>
      <c r="D21" s="62" t="str">
        <f ca="1" t="shared" si="2"/>
        <v>JOP Cyril</v>
      </c>
      <c r="E21" s="33" t="str">
        <f ca="1" t="shared" si="2"/>
        <v>M</v>
      </c>
      <c r="F21" s="33">
        <v>20</v>
      </c>
      <c r="G21" s="33" t="str">
        <f ca="1" t="shared" si="3"/>
        <v>U S C P M</v>
      </c>
      <c r="H21" s="63">
        <v>0</v>
      </c>
      <c r="I21" s="64">
        <v>0</v>
      </c>
      <c r="J21" s="64">
        <v>0</v>
      </c>
      <c r="K21" s="64">
        <v>0</v>
      </c>
      <c r="L21" s="65">
        <v>0</v>
      </c>
      <c r="M21" s="63"/>
      <c r="N21" s="74"/>
      <c r="O21" s="68">
        <f t="shared" si="4"/>
        <v>0</v>
      </c>
      <c r="P21" s="69"/>
      <c r="Q21" s="70"/>
      <c r="R21" s="71">
        <f ca="1" t="shared" si="5"/>
        <v>20</v>
      </c>
      <c r="S21" s="60"/>
      <c r="T21" s="47"/>
      <c r="U21" s="47"/>
      <c r="V21" s="47"/>
      <c r="W21" s="77"/>
      <c r="X21" s="77"/>
      <c r="Y21" s="78"/>
      <c r="Z21" s="76"/>
      <c r="AA21" s="47"/>
    </row>
    <row r="22" spans="1:27" ht="18" customHeight="1">
      <c r="A22" s="33" t="str">
        <f ca="1" t="shared" si="1"/>
        <v>PDL</v>
      </c>
      <c r="B22" s="33">
        <f ca="1" t="shared" si="1"/>
        <v>44</v>
      </c>
      <c r="C22" s="22">
        <v>4</v>
      </c>
      <c r="D22" s="33" t="str">
        <f ca="1" t="shared" si="2"/>
        <v>NISTAL Brice</v>
      </c>
      <c r="E22" s="33" t="str">
        <f ca="1" t="shared" si="2"/>
        <v>M</v>
      </c>
      <c r="F22" s="33">
        <v>0</v>
      </c>
      <c r="G22" s="33" t="str">
        <f ca="1" t="shared" si="3"/>
        <v>DOJO COUERONNAIS</v>
      </c>
      <c r="H22" s="63">
        <v>10</v>
      </c>
      <c r="I22" s="64">
        <v>0</v>
      </c>
      <c r="J22" s="64">
        <v>0</v>
      </c>
      <c r="K22" s="64">
        <v>10</v>
      </c>
      <c r="L22" s="65">
        <v>0</v>
      </c>
      <c r="M22" s="63"/>
      <c r="N22" s="74"/>
      <c r="O22" s="68">
        <f t="shared" si="4"/>
        <v>20</v>
      </c>
      <c r="P22" s="69"/>
      <c r="Q22" s="70"/>
      <c r="R22" s="71">
        <f ca="1" t="shared" si="5"/>
        <v>20</v>
      </c>
      <c r="S22" s="60"/>
      <c r="T22" s="47"/>
      <c r="U22" s="47"/>
      <c r="V22" s="78"/>
      <c r="W22" s="78"/>
      <c r="X22" s="78"/>
      <c r="Y22" s="78"/>
      <c r="Z22" s="76"/>
      <c r="AA22" s="47"/>
    </row>
    <row r="23" spans="1:27" ht="18" customHeight="1" thickBot="1">
      <c r="A23" s="33" t="str">
        <f ca="1" t="shared" si="1"/>
        <v>PDL</v>
      </c>
      <c r="B23" s="33">
        <f ca="1" t="shared" si="1"/>
        <v>72</v>
      </c>
      <c r="C23" s="22">
        <v>5</v>
      </c>
      <c r="D23" s="62" t="str">
        <f ca="1" t="shared" si="2"/>
        <v>GAYET Paul</v>
      </c>
      <c r="E23" s="33" t="str">
        <f ca="1" t="shared" si="2"/>
        <v>M</v>
      </c>
      <c r="F23" s="33">
        <v>50</v>
      </c>
      <c r="G23" s="33" t="str">
        <f ca="1" t="shared" si="3"/>
        <v>SPORTS LOISIRS SECTION JUDO</v>
      </c>
      <c r="H23" s="63">
        <v>10</v>
      </c>
      <c r="I23" s="64">
        <v>10</v>
      </c>
      <c r="J23" s="64">
        <v>10</v>
      </c>
      <c r="K23" s="64">
        <v>0</v>
      </c>
      <c r="L23" s="65">
        <v>10</v>
      </c>
      <c r="M23" s="63"/>
      <c r="N23" s="74"/>
      <c r="O23" s="68">
        <f t="shared" si="4"/>
        <v>40</v>
      </c>
      <c r="P23" s="69"/>
      <c r="Q23" s="70"/>
      <c r="R23" s="71">
        <f ca="1" t="shared" si="5"/>
        <v>90</v>
      </c>
      <c r="S23" s="60"/>
      <c r="T23" s="47"/>
      <c r="U23" s="47"/>
      <c r="V23" s="47"/>
      <c r="W23" s="79" t="s">
        <v>82</v>
      </c>
      <c r="X23" s="79"/>
      <c r="Y23" s="47"/>
      <c r="Z23" s="47"/>
      <c r="AA23" s="47"/>
    </row>
    <row r="24" spans="1:27" ht="18" customHeight="1" thickBot="1">
      <c r="A24" s="33" t="str">
        <f ca="1" t="shared" si="1"/>
        <v>PDL</v>
      </c>
      <c r="B24" s="33">
        <f ca="1" t="shared" si="1"/>
        <v>44</v>
      </c>
      <c r="C24" s="22">
        <v>6</v>
      </c>
      <c r="D24" s="33" t="str">
        <f ca="1" t="shared" si="2"/>
        <v>SERREAU Frederic</v>
      </c>
      <c r="E24" s="33" t="str">
        <f ca="1" t="shared" si="2"/>
        <v>M</v>
      </c>
      <c r="F24" s="33">
        <v>67</v>
      </c>
      <c r="G24" s="33" t="str">
        <f ca="1" t="shared" si="3"/>
        <v>JC ST SEBASTIEN</v>
      </c>
      <c r="H24" s="63">
        <v>0</v>
      </c>
      <c r="I24" s="64">
        <v>10</v>
      </c>
      <c r="J24" s="64">
        <v>10</v>
      </c>
      <c r="K24" s="64">
        <v>10</v>
      </c>
      <c r="L24" s="65">
        <v>10</v>
      </c>
      <c r="M24" s="63"/>
      <c r="N24" s="74"/>
      <c r="O24" s="68">
        <f t="shared" si="4"/>
        <v>40</v>
      </c>
      <c r="P24" s="69"/>
      <c r="Q24" s="70"/>
      <c r="R24" s="71">
        <f ca="1" t="shared" si="5"/>
        <v>107</v>
      </c>
      <c r="S24" s="60"/>
      <c r="T24" s="47"/>
      <c r="U24" s="47"/>
      <c r="V24" s="47"/>
      <c r="W24" s="80" t="s">
        <v>83</v>
      </c>
      <c r="X24" s="81" t="s">
        <v>84</v>
      </c>
      <c r="Y24" s="47"/>
      <c r="Z24" s="47"/>
      <c r="AA24" s="47"/>
    </row>
    <row r="25" spans="1:27" ht="18" customHeight="1">
      <c r="A25" s="33" t="str">
        <f ca="1" t="shared" si="1"/>
        <v>PDL</v>
      </c>
      <c r="B25" s="33">
        <f ca="1" t="shared" si="1"/>
        <v>49</v>
      </c>
      <c r="C25" s="22">
        <v>7</v>
      </c>
      <c r="D25" s="62" t="str">
        <f ca="1" t="shared" si="2"/>
        <v>RIGAULT Pascal</v>
      </c>
      <c r="E25" s="33" t="str">
        <f ca="1" t="shared" si="2"/>
        <v>M</v>
      </c>
      <c r="F25" s="33">
        <v>97</v>
      </c>
      <c r="G25" s="33" t="str">
        <f ca="1" t="shared" si="3"/>
        <v>DOJO TRELAZEEN</v>
      </c>
      <c r="H25" s="63">
        <v>0</v>
      </c>
      <c r="I25" s="64">
        <v>10</v>
      </c>
      <c r="J25" s="64" t="str">
        <f>IF(M25&lt;&gt;"","-","")</f>
        <v>-</v>
      </c>
      <c r="K25" s="64" t="str">
        <f>IF(M25&lt;&gt;"","-","")</f>
        <v>-</v>
      </c>
      <c r="L25" s="65" t="str">
        <f>IF(M25&lt;&gt;"","-","")</f>
        <v>-</v>
      </c>
      <c r="M25" s="82" t="s">
        <v>136</v>
      </c>
      <c r="N25" s="83"/>
      <c r="O25" s="68">
        <f t="shared" si="4"/>
        <v>10</v>
      </c>
      <c r="P25" s="69"/>
      <c r="Q25" s="70"/>
      <c r="R25" s="128">
        <f ca="1" t="shared" si="5"/>
        <v>107</v>
      </c>
      <c r="S25" s="60"/>
      <c r="T25" s="47"/>
      <c r="U25" s="47"/>
      <c r="V25" s="47"/>
      <c r="W25" s="84">
        <v>7</v>
      </c>
      <c r="X25" s="85">
        <v>10</v>
      </c>
      <c r="Y25" s="47"/>
      <c r="Z25" s="47"/>
      <c r="AA25" s="47"/>
    </row>
    <row r="26" spans="1:27" ht="18" customHeight="1" thickBot="1">
      <c r="A26" s="33" t="str">
        <f ca="1" t="shared" si="1"/>
        <v>PDL</v>
      </c>
      <c r="B26" s="33">
        <f ca="1" t="shared" si="1"/>
        <v>44</v>
      </c>
      <c r="C26" s="22">
        <v>8</v>
      </c>
      <c r="D26" s="33" t="str">
        <f ca="1" t="shared" si="2"/>
        <v>LETOURNEL Lucas</v>
      </c>
      <c r="E26" s="33" t="str">
        <f ca="1" t="shared" si="2"/>
        <v>M</v>
      </c>
      <c r="F26" s="33">
        <v>0</v>
      </c>
      <c r="G26" s="33" t="str">
        <f ca="1" t="shared" si="3"/>
        <v>NANTES JUDO CLUB SATORI 44</v>
      </c>
      <c r="H26" s="86">
        <v>10</v>
      </c>
      <c r="I26" s="87">
        <v>10</v>
      </c>
      <c r="J26" s="87">
        <v>10</v>
      </c>
      <c r="K26" s="87">
        <v>10</v>
      </c>
      <c r="L26" s="88">
        <v>10</v>
      </c>
      <c r="M26" s="86"/>
      <c r="N26" s="89"/>
      <c r="O26" s="90">
        <f t="shared" si="4"/>
        <v>50</v>
      </c>
      <c r="P26" s="91"/>
      <c r="Q26" s="70"/>
      <c r="R26" s="71">
        <f ca="1" t="shared" si="5"/>
        <v>50</v>
      </c>
      <c r="S26" s="60"/>
      <c r="T26" s="47"/>
      <c r="U26" s="47"/>
      <c r="V26" s="47"/>
      <c r="W26" s="92"/>
      <c r="X26" s="93"/>
      <c r="Y26" s="47"/>
      <c r="Z26" s="47"/>
      <c r="AA26" s="47"/>
    </row>
    <row r="27" ht="11.25">
      <c r="N27" s="32" t="s">
        <v>85</v>
      </c>
    </row>
    <row r="28" spans="3:35" ht="11.25" hidden="1">
      <c r="C28" s="45">
        <f>COUNT(H19:N26)/2</f>
        <v>17.5</v>
      </c>
      <c r="G28" s="94" t="s">
        <v>86</v>
      </c>
      <c r="H28" s="95">
        <v>1</v>
      </c>
      <c r="I28" s="95">
        <v>2</v>
      </c>
      <c r="J28" s="95">
        <v>3</v>
      </c>
      <c r="K28" s="95">
        <v>4</v>
      </c>
      <c r="L28" s="95">
        <v>5</v>
      </c>
      <c r="M28" s="95">
        <v>6</v>
      </c>
      <c r="N28" s="95">
        <v>7</v>
      </c>
      <c r="O28" s="95">
        <v>8</v>
      </c>
      <c r="P28" s="95">
        <v>9</v>
      </c>
      <c r="Q28" s="95">
        <v>10</v>
      </c>
      <c r="R28" s="95">
        <v>11</v>
      </c>
      <c r="S28" s="95">
        <v>12</v>
      </c>
      <c r="T28" s="95">
        <v>13</v>
      </c>
      <c r="U28" s="95"/>
      <c r="V28" s="95">
        <v>14</v>
      </c>
      <c r="W28" s="95"/>
      <c r="X28" s="95">
        <v>15</v>
      </c>
      <c r="Y28" s="95">
        <v>16</v>
      </c>
      <c r="Z28" s="95"/>
      <c r="AA28" s="95"/>
      <c r="AB28" s="96"/>
      <c r="AC28" s="96"/>
      <c r="AD28" s="96"/>
      <c r="AE28" s="96"/>
      <c r="AF28" s="96"/>
      <c r="AG28" s="96"/>
      <c r="AH28" s="96"/>
      <c r="AI28" s="96"/>
    </row>
    <row r="29" spans="7:35" ht="11.25" hidden="1">
      <c r="G29" s="94" t="s">
        <v>87</v>
      </c>
      <c r="H29" s="95">
        <v>1</v>
      </c>
      <c r="I29" s="95">
        <v>1</v>
      </c>
      <c r="J29" s="95">
        <v>2</v>
      </c>
      <c r="K29" s="95">
        <v>1</v>
      </c>
      <c r="L29" s="95">
        <v>2</v>
      </c>
      <c r="M29" s="95">
        <v>2</v>
      </c>
      <c r="N29" s="95">
        <v>3</v>
      </c>
      <c r="O29" s="95">
        <v>2</v>
      </c>
      <c r="P29" s="95">
        <v>3</v>
      </c>
      <c r="Q29" s="95">
        <v>3</v>
      </c>
      <c r="R29" s="95">
        <v>4</v>
      </c>
      <c r="S29" s="95">
        <v>3</v>
      </c>
      <c r="T29" s="95">
        <v>4</v>
      </c>
      <c r="U29" s="95"/>
      <c r="V29" s="95">
        <v>4</v>
      </c>
      <c r="W29" s="95"/>
      <c r="X29" s="95">
        <v>5</v>
      </c>
      <c r="Y29" s="95">
        <v>5</v>
      </c>
      <c r="Z29" s="95"/>
      <c r="AA29" s="95"/>
      <c r="AB29" s="96"/>
      <c r="AC29" s="96"/>
      <c r="AD29" s="96"/>
      <c r="AE29" s="96"/>
      <c r="AF29" s="96"/>
      <c r="AG29" s="96"/>
      <c r="AH29" s="96"/>
      <c r="AI29" s="96"/>
    </row>
    <row r="30" spans="7:35" ht="11.25" hidden="1">
      <c r="G30" s="94" t="s">
        <v>88</v>
      </c>
      <c r="H30" s="95">
        <v>1</v>
      </c>
      <c r="I30" s="95">
        <v>1</v>
      </c>
      <c r="J30" s="95">
        <v>1</v>
      </c>
      <c r="K30" s="95">
        <v>1</v>
      </c>
      <c r="L30" s="95">
        <v>2</v>
      </c>
      <c r="M30" s="95">
        <v>2</v>
      </c>
      <c r="N30" s="95">
        <v>2</v>
      </c>
      <c r="O30" s="95">
        <v>3</v>
      </c>
      <c r="P30" s="95">
        <v>1</v>
      </c>
      <c r="Q30" s="95">
        <v>3</v>
      </c>
      <c r="R30" s="95">
        <v>4</v>
      </c>
      <c r="S30" s="95">
        <v>2</v>
      </c>
      <c r="T30" s="95">
        <v>3</v>
      </c>
      <c r="U30" s="95"/>
      <c r="V30" s="95">
        <v>4</v>
      </c>
      <c r="W30" s="95"/>
      <c r="X30" s="95">
        <v>5</v>
      </c>
      <c r="Y30" s="95">
        <v>4</v>
      </c>
      <c r="Z30" s="95"/>
      <c r="AA30" s="95"/>
      <c r="AB30" s="96"/>
      <c r="AC30" s="96"/>
      <c r="AD30" s="96"/>
      <c r="AE30" s="96"/>
      <c r="AF30" s="96"/>
      <c r="AG30" s="96"/>
      <c r="AH30" s="96"/>
      <c r="AI30" s="96"/>
    </row>
  </sheetData>
  <sheetProtection formatCells="0" formatColumns="0" selectLockedCells="1"/>
  <mergeCells count="29"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  <mergeCell ref="G4:G6"/>
    <mergeCell ref="P1:R1"/>
    <mergeCell ref="K2:N2"/>
    <mergeCell ref="P2:P3"/>
    <mergeCell ref="Q2:Q3"/>
    <mergeCell ref="R2:R3"/>
    <mergeCell ref="R18:S18"/>
    <mergeCell ref="R19:S19"/>
    <mergeCell ref="R20:S20"/>
    <mergeCell ref="M17:N17"/>
    <mergeCell ref="O18:P18"/>
    <mergeCell ref="O19:P19"/>
    <mergeCell ref="O20:P20"/>
    <mergeCell ref="O25:P25"/>
    <mergeCell ref="O26:P26"/>
    <mergeCell ref="O21:P21"/>
    <mergeCell ref="O22:P22"/>
    <mergeCell ref="O23:P23"/>
    <mergeCell ref="O24:P24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Y36"/>
  <sheetViews>
    <sheetView zoomScale="92" zoomScaleNormal="92" workbookViewId="0" topLeftCell="C8">
      <pane xSplit="5" ySplit="1" topLeftCell="H11" activePane="bottomRight" state="frozen"/>
      <selection pane="topLeft" activeCell="A8" sqref="A8"/>
      <selection pane="topRight" activeCell="H8" sqref="H8"/>
      <selection pane="bottomLeft" activeCell="C9" sqref="C9"/>
      <selection pane="bottomRight" activeCell="Q39" sqref="Q39"/>
    </sheetView>
  </sheetViews>
  <sheetFormatPr defaultColWidth="11.421875" defaultRowHeight="12.75"/>
  <cols>
    <col min="1" max="1" width="6.140625" style="97" bestFit="1" customWidth="1"/>
    <col min="2" max="2" width="5.140625" style="97" bestFit="1" customWidth="1"/>
    <col min="3" max="3" width="4.421875" style="100" bestFit="1" customWidth="1"/>
    <col min="4" max="4" width="22.140625" style="99" customWidth="1"/>
    <col min="5" max="5" width="3.140625" style="99" customWidth="1"/>
    <col min="6" max="6" width="7.7109375" style="97" customWidth="1"/>
    <col min="7" max="7" width="19.421875" style="99" customWidth="1"/>
    <col min="8" max="32" width="4.00390625" style="99" customWidth="1"/>
    <col min="33" max="34" width="4.00390625" style="97" hidden="1" customWidth="1"/>
    <col min="35" max="35" width="4.00390625" style="97" customWidth="1"/>
    <col min="36" max="44" width="4.00390625" style="97" hidden="1" customWidth="1"/>
    <col min="45" max="45" width="4.00390625" style="97" customWidth="1"/>
    <col min="46" max="51" width="4.00390625" style="97" hidden="1" customWidth="1"/>
    <col min="52" max="16384" width="11.421875" style="99" customWidth="1"/>
  </cols>
  <sheetData>
    <row r="1" spans="3:22" ht="13.5" thickBot="1">
      <c r="C1" s="9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</row>
    <row r="2" spans="6:22" ht="16.5" customHeight="1" thickBot="1">
      <c r="F2" s="8" t="s">
        <v>1</v>
      </c>
      <c r="G2" s="9" t="s">
        <v>89</v>
      </c>
      <c r="H2" s="3">
        <v>2</v>
      </c>
      <c r="I2" s="3"/>
      <c r="J2" s="10" t="s">
        <v>3</v>
      </c>
      <c r="K2" s="101">
        <f ca="1">TODAY()</f>
        <v>41715</v>
      </c>
      <c r="L2" s="101"/>
      <c r="M2" s="101"/>
      <c r="N2" s="101"/>
      <c r="O2" s="3"/>
      <c r="P2" s="12" t="s">
        <v>90</v>
      </c>
      <c r="Q2" s="12"/>
      <c r="R2" s="13"/>
      <c r="S2" s="3"/>
      <c r="V2" s="5"/>
    </row>
    <row r="3" spans="6:22" ht="13.5" customHeight="1" thickBot="1">
      <c r="F3" s="5"/>
      <c r="G3" s="3"/>
      <c r="H3" s="20"/>
      <c r="I3" s="20"/>
      <c r="J3" s="3"/>
      <c r="K3" s="3"/>
      <c r="L3" s="3"/>
      <c r="M3" s="3"/>
      <c r="N3" s="3"/>
      <c r="O3" s="3"/>
      <c r="P3" s="14"/>
      <c r="Q3" s="14"/>
      <c r="R3" s="15"/>
      <c r="S3" s="3"/>
      <c r="T3" s="3"/>
      <c r="U3" s="3"/>
      <c r="V3" s="5"/>
    </row>
    <row r="4" spans="6:22" ht="12.75">
      <c r="F4" s="99"/>
      <c r="G4" s="102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17" t="s">
        <v>6</v>
      </c>
      <c r="G5" s="10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04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05"/>
      <c r="X7" s="105"/>
      <c r="Y7" s="105"/>
      <c r="Z7" s="105"/>
      <c r="AA7" s="105"/>
      <c r="AB7" s="105"/>
      <c r="AC7" s="105"/>
      <c r="AD7" s="106"/>
      <c r="AE7" s="106"/>
      <c r="AF7" s="106"/>
    </row>
    <row r="8" spans="1:51" s="32" customFormat="1" ht="14.25" customHeight="1">
      <c r="A8" s="22" t="s">
        <v>8</v>
      </c>
      <c r="B8" s="22" t="s">
        <v>9</v>
      </c>
      <c r="C8" s="23" t="s">
        <v>10</v>
      </c>
      <c r="D8" s="23" t="s">
        <v>11</v>
      </c>
      <c r="E8" s="23" t="s">
        <v>12</v>
      </c>
      <c r="F8" s="23" t="s">
        <v>13</v>
      </c>
      <c r="G8" s="23" t="s">
        <v>14</v>
      </c>
      <c r="H8" s="28" t="s">
        <v>36</v>
      </c>
      <c r="I8" s="28" t="s">
        <v>91</v>
      </c>
      <c r="J8" s="28" t="s">
        <v>25</v>
      </c>
      <c r="K8" s="28" t="s">
        <v>92</v>
      </c>
      <c r="L8" s="28" t="s">
        <v>93</v>
      </c>
      <c r="M8" s="28" t="s">
        <v>24</v>
      </c>
      <c r="N8" s="28" t="s">
        <v>21</v>
      </c>
      <c r="O8" s="28" t="s">
        <v>23</v>
      </c>
      <c r="P8" s="28" t="s">
        <v>22</v>
      </c>
      <c r="Q8" s="28" t="s">
        <v>94</v>
      </c>
      <c r="R8" s="28" t="s">
        <v>15</v>
      </c>
      <c r="S8" s="28" t="s">
        <v>20</v>
      </c>
      <c r="T8" s="28" t="s">
        <v>95</v>
      </c>
      <c r="U8" s="107" t="s">
        <v>26</v>
      </c>
      <c r="V8" s="28" t="s">
        <v>96</v>
      </c>
      <c r="W8" s="108" t="s">
        <v>19</v>
      </c>
      <c r="X8" s="107" t="s">
        <v>97</v>
      </c>
      <c r="Y8" s="28" t="s">
        <v>37</v>
      </c>
      <c r="Z8" s="28" t="s">
        <v>32</v>
      </c>
      <c r="AA8" s="107" t="s">
        <v>30</v>
      </c>
      <c r="AB8" s="28" t="s">
        <v>31</v>
      </c>
      <c r="AC8" s="28" t="s">
        <v>98</v>
      </c>
      <c r="AD8" s="29" t="s">
        <v>29</v>
      </c>
      <c r="AE8" s="29" t="s">
        <v>99</v>
      </c>
      <c r="AF8" s="30" t="s">
        <v>100</v>
      </c>
      <c r="AG8" s="31" t="s">
        <v>35</v>
      </c>
      <c r="AH8" s="31" t="s">
        <v>33</v>
      </c>
      <c r="AI8" s="26" t="s">
        <v>101</v>
      </c>
      <c r="AJ8" s="31" t="s">
        <v>102</v>
      </c>
      <c r="AK8" s="31" t="s">
        <v>16</v>
      </c>
      <c r="AL8" s="31" t="s">
        <v>17</v>
      </c>
      <c r="AM8" s="31" t="s">
        <v>39</v>
      </c>
      <c r="AN8" s="31" t="s">
        <v>28</v>
      </c>
      <c r="AO8" s="31" t="s">
        <v>40</v>
      </c>
      <c r="AP8" s="31" t="s">
        <v>41</v>
      </c>
      <c r="AQ8" s="31" t="s">
        <v>103</v>
      </c>
      <c r="AR8" s="31" t="s">
        <v>38</v>
      </c>
      <c r="AS8" s="26" t="s">
        <v>104</v>
      </c>
      <c r="AT8" s="31" t="s">
        <v>105</v>
      </c>
      <c r="AU8" s="31" t="s">
        <v>27</v>
      </c>
      <c r="AV8" s="31" t="s">
        <v>34</v>
      </c>
      <c r="AW8" s="31" t="s">
        <v>18</v>
      </c>
      <c r="AX8" s="31" t="s">
        <v>42</v>
      </c>
      <c r="AY8" s="31" t="s">
        <v>106</v>
      </c>
    </row>
    <row r="9" spans="1:51" s="47" customFormat="1" ht="24.75" customHeight="1">
      <c r="A9" s="33" t="s">
        <v>43</v>
      </c>
      <c r="B9" s="33">
        <v>56</v>
      </c>
      <c r="C9" s="34">
        <f aca="true" ca="1" t="shared" si="0" ref="C9:C18">OFFSET(C9,12,0)</f>
        <v>1</v>
      </c>
      <c r="D9" s="35" t="s">
        <v>107</v>
      </c>
      <c r="E9" s="33" t="s">
        <v>45</v>
      </c>
      <c r="F9" s="33">
        <v>50</v>
      </c>
      <c r="G9" s="36" t="s">
        <v>108</v>
      </c>
      <c r="H9" s="39" t="s">
        <v>47</v>
      </c>
      <c r="I9" s="38"/>
      <c r="J9" s="38"/>
      <c r="K9" s="38"/>
      <c r="L9" s="38"/>
      <c r="M9" s="39" t="s">
        <v>47</v>
      </c>
      <c r="N9" s="38"/>
      <c r="O9" s="38"/>
      <c r="P9" s="38"/>
      <c r="Q9" s="38"/>
      <c r="R9" s="39" t="s">
        <v>109</v>
      </c>
      <c r="S9" s="38"/>
      <c r="T9" s="38"/>
      <c r="U9" s="38"/>
      <c r="V9" s="38"/>
      <c r="W9" s="39"/>
      <c r="X9" s="38"/>
      <c r="Y9" s="38"/>
      <c r="Z9" s="38"/>
      <c r="AA9" s="39"/>
      <c r="AB9" s="38"/>
      <c r="AC9" s="38"/>
      <c r="AD9" s="38"/>
      <c r="AE9" s="38"/>
      <c r="AF9" s="38"/>
      <c r="AG9" s="40"/>
      <c r="AH9" s="40"/>
      <c r="AI9" s="40" t="s">
        <v>110</v>
      </c>
      <c r="AJ9" s="40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1:51" s="32" customFormat="1" ht="24.75" customHeight="1">
      <c r="A10" s="33" t="s">
        <v>43</v>
      </c>
      <c r="B10" s="33">
        <v>35</v>
      </c>
      <c r="C10" s="34">
        <f ca="1" t="shared" si="0"/>
        <v>2</v>
      </c>
      <c r="D10" s="35" t="s">
        <v>111</v>
      </c>
      <c r="E10" s="33" t="s">
        <v>45</v>
      </c>
      <c r="F10" s="33">
        <v>53</v>
      </c>
      <c r="G10" s="36" t="s">
        <v>112</v>
      </c>
      <c r="H10" s="38"/>
      <c r="I10" s="38"/>
      <c r="J10" s="39" t="s">
        <v>60</v>
      </c>
      <c r="K10" s="38"/>
      <c r="L10" s="38"/>
      <c r="M10" s="38"/>
      <c r="N10" s="38"/>
      <c r="O10" s="39" t="s">
        <v>47</v>
      </c>
      <c r="P10" s="38"/>
      <c r="Q10" s="38"/>
      <c r="R10" s="38"/>
      <c r="S10" s="39" t="s">
        <v>47</v>
      </c>
      <c r="T10" s="38"/>
      <c r="U10" s="38"/>
      <c r="V10" s="38"/>
      <c r="W10" s="38"/>
      <c r="X10" s="38"/>
      <c r="Y10" s="39" t="s">
        <v>47</v>
      </c>
      <c r="Z10" s="38"/>
      <c r="AA10" s="38"/>
      <c r="AB10" s="39" t="s">
        <v>47</v>
      </c>
      <c r="AC10" s="38"/>
      <c r="AD10" s="38"/>
      <c r="AE10" s="38"/>
      <c r="AF10" s="38"/>
      <c r="AG10" s="40"/>
      <c r="AH10" s="41"/>
      <c r="AI10" s="41"/>
      <c r="AJ10" s="41"/>
      <c r="AK10" s="40"/>
      <c r="AL10" s="41"/>
      <c r="AM10" s="41"/>
      <c r="AN10" s="41"/>
      <c r="AO10" s="41"/>
      <c r="AP10" s="41"/>
      <c r="AQ10" s="40"/>
      <c r="AR10" s="41"/>
      <c r="AS10" s="41"/>
      <c r="AT10" s="41"/>
      <c r="AU10" s="41"/>
      <c r="AV10" s="41"/>
      <c r="AW10" s="41"/>
      <c r="AX10" s="41"/>
      <c r="AY10" s="41"/>
    </row>
    <row r="11" spans="1:51" s="32" customFormat="1" ht="24.75" customHeight="1">
      <c r="A11" s="33" t="s">
        <v>50</v>
      </c>
      <c r="B11" s="33">
        <v>44</v>
      </c>
      <c r="C11" s="34">
        <f ca="1" t="shared" si="0"/>
        <v>3</v>
      </c>
      <c r="D11" s="35" t="s">
        <v>113</v>
      </c>
      <c r="E11" s="33" t="s">
        <v>45</v>
      </c>
      <c r="F11" s="33">
        <v>55</v>
      </c>
      <c r="G11" s="36" t="s">
        <v>114</v>
      </c>
      <c r="H11" s="39" t="s">
        <v>49</v>
      </c>
      <c r="I11" s="38"/>
      <c r="J11" s="38"/>
      <c r="K11" s="38"/>
      <c r="L11" s="38"/>
      <c r="M11" s="38"/>
      <c r="N11" s="38"/>
      <c r="O11" s="38"/>
      <c r="P11" s="39" t="s">
        <v>47</v>
      </c>
      <c r="Q11" s="38"/>
      <c r="R11" s="38"/>
      <c r="S11" s="38"/>
      <c r="T11" s="38"/>
      <c r="U11" s="39"/>
      <c r="V11" s="38"/>
      <c r="W11" s="38"/>
      <c r="X11" s="38"/>
      <c r="Y11" s="38"/>
      <c r="Z11" s="39" t="s">
        <v>47</v>
      </c>
      <c r="AA11" s="38"/>
      <c r="AB11" s="38"/>
      <c r="AC11" s="38"/>
      <c r="AD11" s="39" t="s">
        <v>60</v>
      </c>
      <c r="AE11" s="38"/>
      <c r="AF11" s="38"/>
      <c r="AG11" s="41"/>
      <c r="AH11" s="41"/>
      <c r="AI11" s="41"/>
      <c r="AJ11" s="41"/>
      <c r="AK11" s="40"/>
      <c r="AL11" s="41"/>
      <c r="AM11" s="41"/>
      <c r="AN11" s="41"/>
      <c r="AO11" s="41"/>
      <c r="AP11" s="41"/>
      <c r="AQ11" s="41"/>
      <c r="AR11" s="40"/>
      <c r="AS11" s="40" t="s">
        <v>68</v>
      </c>
      <c r="AT11" s="40"/>
      <c r="AU11" s="41"/>
      <c r="AV11" s="41"/>
      <c r="AW11" s="41"/>
      <c r="AX11" s="41"/>
      <c r="AY11" s="41"/>
    </row>
    <row r="12" spans="1:51" s="32" customFormat="1" ht="24.75" customHeight="1">
      <c r="A12" s="33" t="s">
        <v>50</v>
      </c>
      <c r="B12" s="33">
        <v>53</v>
      </c>
      <c r="C12" s="34">
        <f ca="1" t="shared" si="0"/>
        <v>4</v>
      </c>
      <c r="D12" s="35" t="s">
        <v>115</v>
      </c>
      <c r="E12" s="33" t="s">
        <v>45</v>
      </c>
      <c r="F12" s="33">
        <v>55</v>
      </c>
      <c r="G12" s="36" t="s">
        <v>59</v>
      </c>
      <c r="H12" s="38"/>
      <c r="I12" s="38"/>
      <c r="J12" s="39" t="s">
        <v>47</v>
      </c>
      <c r="K12" s="38"/>
      <c r="L12" s="38"/>
      <c r="M12" s="38"/>
      <c r="N12" s="39" t="s">
        <v>53</v>
      </c>
      <c r="O12" s="38"/>
      <c r="P12" s="38"/>
      <c r="Q12" s="38"/>
      <c r="R12" s="39" t="s">
        <v>47</v>
      </c>
      <c r="S12" s="38"/>
      <c r="T12" s="38"/>
      <c r="U12" s="38"/>
      <c r="V12" s="39" t="s">
        <v>47</v>
      </c>
      <c r="W12" s="38"/>
      <c r="X12" s="38"/>
      <c r="Y12" s="38"/>
      <c r="Z12" s="38"/>
      <c r="AA12" s="38"/>
      <c r="AB12" s="38"/>
      <c r="AC12" s="38"/>
      <c r="AD12" s="38"/>
      <c r="AE12" s="39" t="s">
        <v>53</v>
      </c>
      <c r="AF12" s="38"/>
      <c r="AG12" s="41"/>
      <c r="AH12" s="41"/>
      <c r="AI12" s="41"/>
      <c r="AJ12" s="41"/>
      <c r="AK12" s="41"/>
      <c r="AL12" s="40"/>
      <c r="AM12" s="40"/>
      <c r="AN12" s="40"/>
      <c r="AO12" s="41"/>
      <c r="AP12" s="41"/>
      <c r="AQ12" s="41"/>
      <c r="AR12" s="40"/>
      <c r="AS12" s="41"/>
      <c r="AT12" s="41"/>
      <c r="AU12" s="41"/>
      <c r="AV12" s="41"/>
      <c r="AW12" s="41"/>
      <c r="AX12" s="41"/>
      <c r="AY12" s="41"/>
    </row>
    <row r="13" spans="1:51" s="32" customFormat="1" ht="24.75" customHeight="1">
      <c r="A13" s="33" t="s">
        <v>50</v>
      </c>
      <c r="B13" s="33">
        <v>85</v>
      </c>
      <c r="C13" s="34">
        <f ca="1" t="shared" si="0"/>
        <v>5</v>
      </c>
      <c r="D13" s="35" t="s">
        <v>116</v>
      </c>
      <c r="E13" s="33" t="s">
        <v>45</v>
      </c>
      <c r="F13" s="33">
        <v>55</v>
      </c>
      <c r="G13" s="36" t="s">
        <v>67</v>
      </c>
      <c r="H13" s="38"/>
      <c r="I13" s="38"/>
      <c r="J13" s="38"/>
      <c r="K13" s="39" t="s">
        <v>57</v>
      </c>
      <c r="L13" s="38"/>
      <c r="M13" s="38"/>
      <c r="N13" s="38"/>
      <c r="O13" s="38"/>
      <c r="P13" s="39" t="s">
        <v>117</v>
      </c>
      <c r="Q13" s="38"/>
      <c r="R13" s="38"/>
      <c r="S13" s="38"/>
      <c r="T13" s="38"/>
      <c r="U13" s="38"/>
      <c r="V13" s="38"/>
      <c r="W13" s="39"/>
      <c r="X13" s="38"/>
      <c r="Y13" s="38"/>
      <c r="Z13" s="38"/>
      <c r="AA13" s="38"/>
      <c r="AB13" s="39" t="s">
        <v>53</v>
      </c>
      <c r="AC13" s="38"/>
      <c r="AD13" s="38"/>
      <c r="AE13" s="38"/>
      <c r="AF13" s="39" t="s">
        <v>53</v>
      </c>
      <c r="AG13" s="41"/>
      <c r="AH13" s="41"/>
      <c r="AI13" s="41"/>
      <c r="AJ13" s="41"/>
      <c r="AK13" s="41"/>
      <c r="AL13" s="40"/>
      <c r="AM13" s="41"/>
      <c r="AN13" s="41"/>
      <c r="AO13" s="40"/>
      <c r="AP13" s="40"/>
      <c r="AQ13" s="41"/>
      <c r="AR13" s="41"/>
      <c r="AS13" s="41"/>
      <c r="AT13" s="41"/>
      <c r="AU13" s="40"/>
      <c r="AV13" s="41"/>
      <c r="AW13" s="41"/>
      <c r="AX13" s="41"/>
      <c r="AY13" s="41"/>
    </row>
    <row r="14" spans="1:51" s="32" customFormat="1" ht="24.75" customHeight="1">
      <c r="A14" s="33" t="s">
        <v>118</v>
      </c>
      <c r="B14" s="33">
        <v>37</v>
      </c>
      <c r="C14" s="34">
        <f ca="1" t="shared" si="0"/>
        <v>6</v>
      </c>
      <c r="D14" s="35" t="s">
        <v>119</v>
      </c>
      <c r="E14" s="33" t="s">
        <v>45</v>
      </c>
      <c r="F14" s="33">
        <v>56</v>
      </c>
      <c r="G14" s="36" t="s">
        <v>120</v>
      </c>
      <c r="H14" s="38"/>
      <c r="I14" s="38"/>
      <c r="J14" s="38"/>
      <c r="K14" s="38"/>
      <c r="L14" s="38"/>
      <c r="M14" s="39" t="s">
        <v>53</v>
      </c>
      <c r="N14" s="38"/>
      <c r="O14" s="38"/>
      <c r="P14" s="38"/>
      <c r="Q14" s="39" t="s">
        <v>49</v>
      </c>
      <c r="R14" s="38"/>
      <c r="S14" s="39" t="s">
        <v>53</v>
      </c>
      <c r="T14" s="38"/>
      <c r="U14" s="38"/>
      <c r="V14" s="38"/>
      <c r="W14" s="38"/>
      <c r="X14" s="38"/>
      <c r="Y14" s="38"/>
      <c r="Z14" s="39" t="s">
        <v>53</v>
      </c>
      <c r="AA14" s="38"/>
      <c r="AB14" s="38"/>
      <c r="AC14" s="39" t="s">
        <v>47</v>
      </c>
      <c r="AD14" s="38"/>
      <c r="AE14" s="38"/>
      <c r="AF14" s="38"/>
      <c r="AG14" s="41"/>
      <c r="AH14" s="41"/>
      <c r="AI14" s="41"/>
      <c r="AJ14" s="41"/>
      <c r="AK14" s="41"/>
      <c r="AL14" s="41"/>
      <c r="AM14" s="40"/>
      <c r="AN14" s="41"/>
      <c r="AO14" s="40"/>
      <c r="AP14" s="41"/>
      <c r="AQ14" s="41"/>
      <c r="AR14" s="41"/>
      <c r="AS14" s="41"/>
      <c r="AT14" s="41"/>
      <c r="AU14" s="41"/>
      <c r="AV14" s="40"/>
      <c r="AW14" s="40"/>
      <c r="AX14" s="41"/>
      <c r="AY14" s="41"/>
    </row>
    <row r="15" spans="1:51" s="32" customFormat="1" ht="24.75" customHeight="1">
      <c r="A15" s="33" t="s">
        <v>50</v>
      </c>
      <c r="B15" s="33">
        <v>85</v>
      </c>
      <c r="C15" s="34">
        <f ca="1" t="shared" si="0"/>
        <v>7</v>
      </c>
      <c r="D15" s="35" t="s">
        <v>121</v>
      </c>
      <c r="E15" s="33" t="s">
        <v>45</v>
      </c>
      <c r="F15" s="33">
        <v>56</v>
      </c>
      <c r="G15" s="36" t="s">
        <v>122</v>
      </c>
      <c r="H15" s="38"/>
      <c r="I15" s="38"/>
      <c r="J15" s="38"/>
      <c r="K15" s="38"/>
      <c r="L15" s="39" t="s">
        <v>123</v>
      </c>
      <c r="M15" s="38"/>
      <c r="N15" s="38"/>
      <c r="O15" s="39" t="s">
        <v>53</v>
      </c>
      <c r="P15" s="38"/>
      <c r="Q15" s="38"/>
      <c r="R15" s="38"/>
      <c r="S15" s="38"/>
      <c r="T15" s="38"/>
      <c r="U15" s="39"/>
      <c r="V15" s="38"/>
      <c r="W15" s="38"/>
      <c r="X15" s="39"/>
      <c r="Y15" s="38"/>
      <c r="Z15" s="38"/>
      <c r="AA15" s="39"/>
      <c r="AB15" s="38"/>
      <c r="AC15" s="38"/>
      <c r="AD15" s="38"/>
      <c r="AE15" s="38"/>
      <c r="AF15" s="38"/>
      <c r="AG15" s="41"/>
      <c r="AH15" s="41"/>
      <c r="AI15" s="41"/>
      <c r="AJ15" s="41"/>
      <c r="AK15" s="41"/>
      <c r="AL15" s="41"/>
      <c r="AM15" s="41"/>
      <c r="AN15" s="40"/>
      <c r="AO15" s="41"/>
      <c r="AP15" s="40"/>
      <c r="AQ15" s="41"/>
      <c r="AR15" s="41"/>
      <c r="AS15" s="41"/>
      <c r="AT15" s="41"/>
      <c r="AU15" s="41"/>
      <c r="AV15" s="40"/>
      <c r="AW15" s="41"/>
      <c r="AX15" s="40"/>
      <c r="AY15" s="41"/>
    </row>
    <row r="16" spans="1:51" s="32" customFormat="1" ht="24.75" customHeight="1">
      <c r="A16" s="33" t="s">
        <v>50</v>
      </c>
      <c r="B16" s="33">
        <v>85</v>
      </c>
      <c r="C16" s="34">
        <f ca="1" t="shared" si="0"/>
        <v>8</v>
      </c>
      <c r="D16" s="35" t="s">
        <v>124</v>
      </c>
      <c r="E16" s="33" t="s">
        <v>45</v>
      </c>
      <c r="F16" s="33">
        <v>58</v>
      </c>
      <c r="G16" s="36" t="s">
        <v>122</v>
      </c>
      <c r="H16" s="38"/>
      <c r="I16" s="39" t="s">
        <v>47</v>
      </c>
      <c r="J16" s="38"/>
      <c r="K16" s="38"/>
      <c r="L16" s="38"/>
      <c r="M16" s="38"/>
      <c r="N16" s="39" t="s">
        <v>47</v>
      </c>
      <c r="O16" s="38"/>
      <c r="P16" s="38"/>
      <c r="Q16" s="38"/>
      <c r="R16" s="38"/>
      <c r="S16" s="38"/>
      <c r="T16" s="39" t="s">
        <v>47</v>
      </c>
      <c r="U16" s="38"/>
      <c r="V16" s="38"/>
      <c r="W16" s="38"/>
      <c r="X16" s="38"/>
      <c r="Y16" s="39" t="s">
        <v>53</v>
      </c>
      <c r="Z16" s="38"/>
      <c r="AA16" s="38"/>
      <c r="AB16" s="38"/>
      <c r="AC16" s="38"/>
      <c r="AD16" s="39" t="s">
        <v>54</v>
      </c>
      <c r="AE16" s="38"/>
      <c r="AF16" s="38"/>
      <c r="AG16" s="41"/>
      <c r="AH16" s="40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0"/>
      <c r="AV16" s="41"/>
      <c r="AW16" s="40"/>
      <c r="AX16" s="40"/>
      <c r="AY16" s="41"/>
    </row>
    <row r="17" spans="1:51" s="32" customFormat="1" ht="24.75" customHeight="1">
      <c r="A17" s="33" t="s">
        <v>43</v>
      </c>
      <c r="B17" s="33">
        <v>35</v>
      </c>
      <c r="C17" s="34">
        <f ca="1" t="shared" si="0"/>
        <v>9</v>
      </c>
      <c r="D17" s="35" t="s">
        <v>125</v>
      </c>
      <c r="E17" s="33" t="s">
        <v>45</v>
      </c>
      <c r="F17" s="33">
        <v>57</v>
      </c>
      <c r="G17" s="36" t="s">
        <v>126</v>
      </c>
      <c r="H17" s="38"/>
      <c r="I17" s="38"/>
      <c r="J17" s="38"/>
      <c r="K17" s="39" t="s">
        <v>49</v>
      </c>
      <c r="L17" s="38"/>
      <c r="M17" s="38"/>
      <c r="N17" s="38"/>
      <c r="O17" s="38"/>
      <c r="P17" s="38"/>
      <c r="Q17" s="39" t="s">
        <v>47</v>
      </c>
      <c r="R17" s="38"/>
      <c r="S17" s="38"/>
      <c r="T17" s="39" t="s">
        <v>53</v>
      </c>
      <c r="U17" s="38"/>
      <c r="V17" s="38"/>
      <c r="W17" s="38"/>
      <c r="X17" s="39"/>
      <c r="Y17" s="38"/>
      <c r="Z17" s="38"/>
      <c r="AA17" s="38"/>
      <c r="AB17" s="38"/>
      <c r="AC17" s="38"/>
      <c r="AD17" s="38"/>
      <c r="AE17" s="39" t="s">
        <v>47</v>
      </c>
      <c r="AF17" s="38"/>
      <c r="AG17" s="41"/>
      <c r="AH17" s="41"/>
      <c r="AI17" s="40" t="s">
        <v>47</v>
      </c>
      <c r="AJ17" s="41"/>
      <c r="AK17" s="41"/>
      <c r="AL17" s="41"/>
      <c r="AM17" s="41"/>
      <c r="AN17" s="41"/>
      <c r="AO17" s="41"/>
      <c r="AP17" s="41"/>
      <c r="AQ17" s="41"/>
      <c r="AR17" s="41"/>
      <c r="AS17" s="40" t="s">
        <v>60</v>
      </c>
      <c r="AT17" s="41"/>
      <c r="AU17" s="41"/>
      <c r="AV17" s="41"/>
      <c r="AW17" s="41"/>
      <c r="AX17" s="41"/>
      <c r="AY17" s="40"/>
    </row>
    <row r="18" spans="1:51" s="32" customFormat="1" ht="24.75" customHeight="1">
      <c r="A18" s="33" t="s">
        <v>43</v>
      </c>
      <c r="B18" s="33">
        <v>35</v>
      </c>
      <c r="C18" s="34">
        <f ca="1" t="shared" si="0"/>
        <v>10</v>
      </c>
      <c r="D18" s="35" t="s">
        <v>127</v>
      </c>
      <c r="E18" s="33" t="s">
        <v>45</v>
      </c>
      <c r="F18" s="33">
        <v>59</v>
      </c>
      <c r="G18" s="36" t="s">
        <v>128</v>
      </c>
      <c r="H18" s="38"/>
      <c r="I18" s="39" t="s">
        <v>47</v>
      </c>
      <c r="J18" s="38"/>
      <c r="K18" s="38"/>
      <c r="L18" s="39" t="s">
        <v>47</v>
      </c>
      <c r="M18" s="38"/>
      <c r="N18" s="38"/>
      <c r="O18" s="38"/>
      <c r="P18" s="38"/>
      <c r="Q18" s="38"/>
      <c r="R18" s="38"/>
      <c r="S18" s="38"/>
      <c r="T18" s="38"/>
      <c r="U18" s="38"/>
      <c r="V18" s="39" t="s">
        <v>47</v>
      </c>
      <c r="W18" s="38"/>
      <c r="X18" s="38"/>
      <c r="Y18" s="38"/>
      <c r="Z18" s="38"/>
      <c r="AA18" s="38"/>
      <c r="AB18" s="38"/>
      <c r="AC18" s="39" t="s">
        <v>129</v>
      </c>
      <c r="AD18" s="38"/>
      <c r="AE18" s="38"/>
      <c r="AF18" s="39" t="s">
        <v>47</v>
      </c>
      <c r="AG18" s="41"/>
      <c r="AH18" s="41"/>
      <c r="AI18" s="41"/>
      <c r="AJ18" s="40"/>
      <c r="AK18" s="41"/>
      <c r="AL18" s="41"/>
      <c r="AM18" s="41"/>
      <c r="AN18" s="41"/>
      <c r="AO18" s="41"/>
      <c r="AP18" s="41"/>
      <c r="AQ18" s="40"/>
      <c r="AR18" s="41"/>
      <c r="AS18" s="41"/>
      <c r="AT18" s="40"/>
      <c r="AU18" s="41"/>
      <c r="AV18" s="41"/>
      <c r="AW18" s="41"/>
      <c r="AX18" s="41"/>
      <c r="AY18" s="40"/>
    </row>
    <row r="19" spans="1:51" s="32" customFormat="1" ht="24.75" customHeight="1" thickBot="1">
      <c r="A19" s="47"/>
      <c r="B19" s="47"/>
      <c r="C19" s="45"/>
      <c r="D19" s="46"/>
      <c r="E19" s="46"/>
      <c r="F19" s="46"/>
      <c r="G19" s="46"/>
      <c r="H19" s="47"/>
      <c r="I19" s="47"/>
      <c r="J19" s="47"/>
      <c r="K19" s="47"/>
      <c r="L19" s="47"/>
      <c r="M19" s="48" t="s">
        <v>69</v>
      </c>
      <c r="N19" s="48"/>
      <c r="O19" s="48"/>
      <c r="P19" s="48"/>
      <c r="Q19" s="109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1:51" s="32" customFormat="1" ht="24" customHeight="1" thickBot="1">
      <c r="A20" s="22" t="s">
        <v>8</v>
      </c>
      <c r="B20" s="22" t="s">
        <v>9</v>
      </c>
      <c r="C20" s="23" t="s">
        <v>10</v>
      </c>
      <c r="D20" s="24" t="s">
        <v>11</v>
      </c>
      <c r="E20" s="24" t="s">
        <v>12</v>
      </c>
      <c r="F20" s="110" t="s">
        <v>70</v>
      </c>
      <c r="G20" s="25" t="s">
        <v>14</v>
      </c>
      <c r="H20" s="80" t="s">
        <v>71</v>
      </c>
      <c r="I20" s="111" t="s">
        <v>72</v>
      </c>
      <c r="J20" s="111" t="s">
        <v>73</v>
      </c>
      <c r="K20" s="111" t="s">
        <v>74</v>
      </c>
      <c r="L20" s="81" t="s">
        <v>75</v>
      </c>
      <c r="M20" s="112" t="s">
        <v>76</v>
      </c>
      <c r="N20" s="113" t="s">
        <v>77</v>
      </c>
      <c r="O20" s="113" t="s">
        <v>130</v>
      </c>
      <c r="P20" s="114" t="s">
        <v>131</v>
      </c>
      <c r="Q20" s="115" t="s">
        <v>78</v>
      </c>
      <c r="R20" s="116"/>
      <c r="S20" s="117" t="s">
        <v>79</v>
      </c>
      <c r="T20" s="71" t="s">
        <v>80</v>
      </c>
      <c r="U20" s="60"/>
      <c r="V20" s="47"/>
      <c r="W20" s="61" t="s">
        <v>132</v>
      </c>
      <c r="X20" s="61"/>
      <c r="Y20" s="61"/>
      <c r="Z20" s="61"/>
      <c r="AA20" s="61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1:51" s="32" customFormat="1" ht="15.75" customHeight="1">
      <c r="A21" s="33" t="str">
        <f aca="true" ca="1" t="shared" si="1" ref="A21:B30">OFFSET(A21,-12,0)</f>
        <v>BRE</v>
      </c>
      <c r="B21" s="33">
        <f ca="1" t="shared" si="1"/>
        <v>56</v>
      </c>
      <c r="C21" s="22">
        <v>1</v>
      </c>
      <c r="D21" s="62" t="str">
        <f aca="true" ca="1" t="shared" si="2" ref="D21:E30">OFFSET(D21,-12,0)</f>
        <v>ROBERT Corentin</v>
      </c>
      <c r="E21" s="33" t="str">
        <f ca="1" t="shared" si="2"/>
        <v>M</v>
      </c>
      <c r="F21" s="33">
        <v>0</v>
      </c>
      <c r="G21" s="118" t="str">
        <f aca="true" ca="1" t="shared" si="3" ref="G21:G30">OFFSET(G21,-12,0)</f>
        <v>GUER JUDO 56</v>
      </c>
      <c r="H21" s="63">
        <v>0</v>
      </c>
      <c r="I21" s="64">
        <v>0</v>
      </c>
      <c r="J21" s="64">
        <v>0</v>
      </c>
      <c r="K21" s="64">
        <v>0</v>
      </c>
      <c r="L21" s="65" t="str">
        <f>IF(M21&lt;&gt;"","-","")</f>
        <v>-</v>
      </c>
      <c r="M21" s="119" t="s">
        <v>133</v>
      </c>
      <c r="N21" s="120"/>
      <c r="O21" s="120"/>
      <c r="P21" s="120"/>
      <c r="Q21" s="121">
        <f aca="true" t="shared" si="4" ref="Q21:Q30">SUM(H21:P21)</f>
        <v>0</v>
      </c>
      <c r="R21" s="122"/>
      <c r="S21" s="123"/>
      <c r="T21" s="71">
        <f aca="true" ca="1" t="shared" si="5" ref="T21:T30">SUM(OFFSET(T21,0,-14),OFFSET(T21,0,-3))</f>
        <v>0</v>
      </c>
      <c r="U21" s="60"/>
      <c r="V21" s="47"/>
      <c r="W21" s="124" t="s">
        <v>35</v>
      </c>
      <c r="X21" s="124" t="s">
        <v>33</v>
      </c>
      <c r="Y21" s="125" t="s">
        <v>101</v>
      </c>
      <c r="Z21" s="124" t="s">
        <v>102</v>
      </c>
      <c r="AA21" s="124" t="s">
        <v>16</v>
      </c>
      <c r="AB21" s="47"/>
      <c r="AC21" s="47"/>
      <c r="AD21" s="73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1:51" s="32" customFormat="1" ht="15.75" customHeight="1">
      <c r="A22" s="33" t="str">
        <f ca="1" t="shared" si="1"/>
        <v>BRE</v>
      </c>
      <c r="B22" s="33">
        <f ca="1" t="shared" si="1"/>
        <v>35</v>
      </c>
      <c r="C22" s="22">
        <v>2</v>
      </c>
      <c r="D22" s="62" t="str">
        <f ca="1" t="shared" si="2"/>
        <v>MOREL Alexandre</v>
      </c>
      <c r="E22" s="33" t="str">
        <f ca="1" t="shared" si="2"/>
        <v>M</v>
      </c>
      <c r="F22" s="33">
        <v>70</v>
      </c>
      <c r="G22" s="118" t="str">
        <f ca="1" t="shared" si="3"/>
        <v>JUDO PAYS DE VILAINE</v>
      </c>
      <c r="H22" s="63">
        <v>0</v>
      </c>
      <c r="I22" s="64">
        <v>0</v>
      </c>
      <c r="J22" s="64">
        <v>0</v>
      </c>
      <c r="K22" s="64">
        <v>0</v>
      </c>
      <c r="L22" s="65">
        <v>0</v>
      </c>
      <c r="M22" s="119"/>
      <c r="N22" s="120"/>
      <c r="O22" s="120"/>
      <c r="P22" s="120"/>
      <c r="Q22" s="126">
        <f t="shared" si="4"/>
        <v>0</v>
      </c>
      <c r="R22" s="69"/>
      <c r="S22" s="123"/>
      <c r="T22" s="71">
        <f ca="1" t="shared" si="5"/>
        <v>70</v>
      </c>
      <c r="U22" s="60"/>
      <c r="V22" s="47"/>
      <c r="W22" s="124" t="s">
        <v>17</v>
      </c>
      <c r="X22" s="124" t="s">
        <v>39</v>
      </c>
      <c r="Y22" s="124" t="s">
        <v>28</v>
      </c>
      <c r="Z22" s="124" t="s">
        <v>40</v>
      </c>
      <c r="AA22" s="124" t="s">
        <v>41</v>
      </c>
      <c r="AB22" s="47"/>
      <c r="AC22" s="47"/>
      <c r="AD22" s="73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1:51" s="32" customFormat="1" ht="15.75" customHeight="1">
      <c r="A23" s="33" t="str">
        <f ca="1" t="shared" si="1"/>
        <v>PDL</v>
      </c>
      <c r="B23" s="33">
        <f ca="1" t="shared" si="1"/>
        <v>44</v>
      </c>
      <c r="C23" s="22">
        <v>3</v>
      </c>
      <c r="D23" s="62" t="str">
        <f ca="1" t="shared" si="2"/>
        <v>LAMOUR Clement</v>
      </c>
      <c r="E23" s="33" t="str">
        <f ca="1" t="shared" si="2"/>
        <v>M</v>
      </c>
      <c r="F23" s="33">
        <v>14</v>
      </c>
      <c r="G23" s="118" t="str">
        <f ca="1" t="shared" si="3"/>
        <v>JUDO CLUB DE VERTOU</v>
      </c>
      <c r="H23" s="63">
        <v>7</v>
      </c>
      <c r="I23" s="64">
        <v>0</v>
      </c>
      <c r="J23" s="64">
        <v>0</v>
      </c>
      <c r="K23" s="64">
        <v>0</v>
      </c>
      <c r="L23" s="65" t="str">
        <f>IF(M23&lt;&gt;"","-","")</f>
        <v>-</v>
      </c>
      <c r="M23" s="119">
        <v>7</v>
      </c>
      <c r="N23" s="120"/>
      <c r="O23" s="120"/>
      <c r="P23" s="120"/>
      <c r="Q23" s="126">
        <f t="shared" si="4"/>
        <v>14</v>
      </c>
      <c r="R23" s="69"/>
      <c r="S23" s="123"/>
      <c r="T23" s="71">
        <f ca="1" t="shared" si="5"/>
        <v>28</v>
      </c>
      <c r="U23" s="60"/>
      <c r="V23" s="47"/>
      <c r="W23" s="108" t="s">
        <v>134</v>
      </c>
      <c r="X23" s="108" t="s">
        <v>103</v>
      </c>
      <c r="Y23" s="124" t="s">
        <v>38</v>
      </c>
      <c r="Z23" s="125" t="s">
        <v>104</v>
      </c>
      <c r="AA23" s="124" t="s">
        <v>105</v>
      </c>
      <c r="AB23" s="47"/>
      <c r="AC23" s="47"/>
      <c r="AD23" s="73"/>
      <c r="AE23" s="78"/>
      <c r="AF23" s="78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1:51" s="32" customFormat="1" ht="15.75" customHeight="1">
      <c r="A24" s="33" t="str">
        <f ca="1" t="shared" si="1"/>
        <v>PDL</v>
      </c>
      <c r="B24" s="33">
        <f ca="1" t="shared" si="1"/>
        <v>53</v>
      </c>
      <c r="C24" s="22">
        <v>4</v>
      </c>
      <c r="D24" s="62" t="str">
        <f ca="1" t="shared" si="2"/>
        <v>RONDEAU Maxime</v>
      </c>
      <c r="E24" s="33" t="str">
        <f ca="1" t="shared" si="2"/>
        <v>M</v>
      </c>
      <c r="F24" s="33">
        <v>20</v>
      </c>
      <c r="G24" s="118" t="str">
        <f ca="1" t="shared" si="3"/>
        <v>E.S. DE BONCHAMP JUDO</v>
      </c>
      <c r="H24" s="63">
        <v>0</v>
      </c>
      <c r="I24" s="64">
        <v>10</v>
      </c>
      <c r="J24" s="64">
        <v>0</v>
      </c>
      <c r="K24" s="64">
        <v>0</v>
      </c>
      <c r="L24" s="65">
        <v>10</v>
      </c>
      <c r="M24" s="119"/>
      <c r="N24" s="120"/>
      <c r="O24" s="120"/>
      <c r="P24" s="120"/>
      <c r="Q24" s="126">
        <f t="shared" si="4"/>
        <v>20</v>
      </c>
      <c r="R24" s="69"/>
      <c r="S24" s="123"/>
      <c r="T24" s="71">
        <f ca="1" t="shared" si="5"/>
        <v>40</v>
      </c>
      <c r="U24" s="60"/>
      <c r="V24" s="47"/>
      <c r="W24" s="124" t="s">
        <v>27</v>
      </c>
      <c r="X24" s="124" t="s">
        <v>34</v>
      </c>
      <c r="Y24" s="124" t="s">
        <v>18</v>
      </c>
      <c r="Z24" s="124" t="s">
        <v>42</v>
      </c>
      <c r="AA24" s="124" t="s">
        <v>106</v>
      </c>
      <c r="AB24" s="47"/>
      <c r="AC24" s="47"/>
      <c r="AD24" s="73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1:51" s="32" customFormat="1" ht="15.75" customHeight="1">
      <c r="A25" s="33" t="str">
        <f ca="1" t="shared" si="1"/>
        <v>PDL</v>
      </c>
      <c r="B25" s="33">
        <f ca="1" t="shared" si="1"/>
        <v>85</v>
      </c>
      <c r="C25" s="22">
        <v>5</v>
      </c>
      <c r="D25" s="62" t="str">
        <f ca="1" t="shared" si="2"/>
        <v>ROUSSEAU Luc</v>
      </c>
      <c r="E25" s="33" t="str">
        <f ca="1" t="shared" si="2"/>
        <v>M</v>
      </c>
      <c r="F25" s="33">
        <v>50</v>
      </c>
      <c r="G25" s="118" t="str">
        <f ca="1" t="shared" si="3"/>
        <v>AIZENAY JUDO CLUB</v>
      </c>
      <c r="H25" s="63">
        <v>10</v>
      </c>
      <c r="I25" s="64">
        <v>10</v>
      </c>
      <c r="J25" s="64" t="s">
        <v>135</v>
      </c>
      <c r="K25" s="64">
        <v>10</v>
      </c>
      <c r="L25" s="65">
        <v>10</v>
      </c>
      <c r="M25" s="127">
        <v>0</v>
      </c>
      <c r="N25" s="120"/>
      <c r="O25" s="120"/>
      <c r="P25" s="120"/>
      <c r="Q25" s="126">
        <f t="shared" si="4"/>
        <v>40</v>
      </c>
      <c r="R25" s="69"/>
      <c r="S25" s="123"/>
      <c r="T25" s="71">
        <f ca="1" t="shared" si="5"/>
        <v>90</v>
      </c>
      <c r="U25" s="60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1:51" s="32" customFormat="1" ht="15.75" customHeight="1">
      <c r="A26" s="33" t="str">
        <f ca="1" t="shared" si="1"/>
        <v>TBO</v>
      </c>
      <c r="B26" s="33">
        <f ca="1" t="shared" si="1"/>
        <v>37</v>
      </c>
      <c r="C26" s="22">
        <v>6</v>
      </c>
      <c r="D26" s="62" t="str">
        <f ca="1" t="shared" si="2"/>
        <v>BOUMARAF Sofian</v>
      </c>
      <c r="E26" s="33" t="str">
        <f ca="1" t="shared" si="2"/>
        <v>M</v>
      </c>
      <c r="F26" s="33">
        <v>30</v>
      </c>
      <c r="G26" s="118" t="str">
        <f ca="1" t="shared" si="3"/>
        <v>JUDO CHATEAU-RENAULT</v>
      </c>
      <c r="H26" s="63">
        <v>10</v>
      </c>
      <c r="I26" s="64">
        <v>7</v>
      </c>
      <c r="J26" s="64">
        <v>10</v>
      </c>
      <c r="K26" s="64">
        <v>10</v>
      </c>
      <c r="L26" s="65">
        <v>0</v>
      </c>
      <c r="M26" s="119"/>
      <c r="N26" s="120"/>
      <c r="O26" s="120"/>
      <c r="P26" s="120"/>
      <c r="Q26" s="126">
        <f t="shared" si="4"/>
        <v>37</v>
      </c>
      <c r="R26" s="69"/>
      <c r="S26" s="123"/>
      <c r="T26" s="71">
        <f ca="1" t="shared" si="5"/>
        <v>67</v>
      </c>
      <c r="U26" s="60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1:51" s="32" customFormat="1" ht="15.75" customHeight="1" thickBot="1">
      <c r="A27" s="33" t="str">
        <f ca="1" t="shared" si="1"/>
        <v>PDL</v>
      </c>
      <c r="B27" s="33">
        <f ca="1" t="shared" si="1"/>
        <v>85</v>
      </c>
      <c r="C27" s="22">
        <v>7</v>
      </c>
      <c r="D27" s="62" t="str">
        <f ca="1" t="shared" si="2"/>
        <v>JAULIN Mathieu</v>
      </c>
      <c r="E27" s="33" t="str">
        <f ca="1" t="shared" si="2"/>
        <v>M</v>
      </c>
      <c r="F27" s="33">
        <v>80</v>
      </c>
      <c r="G27" s="118" t="str">
        <f ca="1" t="shared" si="3"/>
        <v>JUDO 85</v>
      </c>
      <c r="H27" s="63">
        <v>10</v>
      </c>
      <c r="I27" s="64">
        <v>10</v>
      </c>
      <c r="J27" s="64" t="str">
        <f>IF(M27&lt;&gt;"","-","")</f>
        <v>-</v>
      </c>
      <c r="K27" s="64" t="str">
        <f>IF(M27&lt;&gt;"","-","")</f>
        <v>-</v>
      </c>
      <c r="L27" s="65" t="str">
        <f>IF(M27&lt;&gt;"","-","")</f>
        <v>-</v>
      </c>
      <c r="M27" s="119" t="s">
        <v>136</v>
      </c>
      <c r="N27" s="120"/>
      <c r="O27" s="120"/>
      <c r="P27" s="120"/>
      <c r="Q27" s="126">
        <f t="shared" si="4"/>
        <v>20</v>
      </c>
      <c r="R27" s="69"/>
      <c r="S27" s="123"/>
      <c r="T27" s="128">
        <f ca="1" t="shared" si="5"/>
        <v>100</v>
      </c>
      <c r="U27" s="60"/>
      <c r="V27" s="47"/>
      <c r="W27" s="47"/>
      <c r="X27" s="47"/>
      <c r="Y27" s="47"/>
      <c r="Z27" s="79" t="s">
        <v>82</v>
      </c>
      <c r="AA27" s="79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1:51" s="32" customFormat="1" ht="15.75" customHeight="1">
      <c r="A28" s="33" t="str">
        <f ca="1" t="shared" si="1"/>
        <v>PDL</v>
      </c>
      <c r="B28" s="33">
        <f ca="1" t="shared" si="1"/>
        <v>85</v>
      </c>
      <c r="C28" s="22">
        <v>8</v>
      </c>
      <c r="D28" s="62" t="str">
        <f ca="1" t="shared" si="2"/>
        <v>PAPIN Davi</v>
      </c>
      <c r="E28" s="33" t="str">
        <f ca="1" t="shared" si="2"/>
        <v>M</v>
      </c>
      <c r="F28" s="33">
        <v>10</v>
      </c>
      <c r="G28" s="118" t="str">
        <f ca="1" t="shared" si="3"/>
        <v>JUDO 85</v>
      </c>
      <c r="H28" s="63">
        <v>0</v>
      </c>
      <c r="I28" s="64">
        <v>0</v>
      </c>
      <c r="J28" s="64">
        <v>0</v>
      </c>
      <c r="K28" s="64">
        <v>10</v>
      </c>
      <c r="L28" s="65">
        <v>10</v>
      </c>
      <c r="M28" s="119"/>
      <c r="N28" s="120"/>
      <c r="O28" s="120"/>
      <c r="P28" s="120"/>
      <c r="Q28" s="126">
        <f t="shared" si="4"/>
        <v>20</v>
      </c>
      <c r="R28" s="69"/>
      <c r="S28" s="123"/>
      <c r="T28" s="71">
        <f ca="1" t="shared" si="5"/>
        <v>30</v>
      </c>
      <c r="U28" s="60"/>
      <c r="V28" s="47"/>
      <c r="W28" s="47"/>
      <c r="X28" s="47"/>
      <c r="Y28" s="47"/>
      <c r="Z28" s="129" t="s">
        <v>83</v>
      </c>
      <c r="AA28" s="130" t="s">
        <v>84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1:51" s="32" customFormat="1" ht="15.75" customHeight="1">
      <c r="A29" s="33" t="str">
        <f ca="1" t="shared" si="1"/>
        <v>BRE</v>
      </c>
      <c r="B29" s="33">
        <f ca="1" t="shared" si="1"/>
        <v>35</v>
      </c>
      <c r="C29" s="22">
        <v>9</v>
      </c>
      <c r="D29" s="62" t="str">
        <f ca="1" t="shared" si="2"/>
        <v>OLLIVIER Valentin</v>
      </c>
      <c r="E29" s="33" t="str">
        <f ca="1" t="shared" si="2"/>
        <v>M</v>
      </c>
      <c r="F29" s="33">
        <v>57</v>
      </c>
      <c r="G29" s="118" t="str">
        <f ca="1" t="shared" si="3"/>
        <v>JUDO CLUB CHATEAUGIRON</v>
      </c>
      <c r="H29" s="63">
        <v>0</v>
      </c>
      <c r="I29" s="64">
        <v>0</v>
      </c>
      <c r="J29" s="64">
        <v>10</v>
      </c>
      <c r="K29" s="64">
        <v>0</v>
      </c>
      <c r="L29" s="65" t="str">
        <f>IF(M29&lt;&gt;"","-","")</f>
        <v>-</v>
      </c>
      <c r="M29" s="119">
        <v>0</v>
      </c>
      <c r="N29" s="120"/>
      <c r="O29" s="120"/>
      <c r="P29" s="120"/>
      <c r="Q29" s="126">
        <f t="shared" si="4"/>
        <v>10</v>
      </c>
      <c r="R29" s="69"/>
      <c r="S29" s="123"/>
      <c r="T29" s="71">
        <f ca="1" t="shared" si="5"/>
        <v>67</v>
      </c>
      <c r="U29" s="60"/>
      <c r="V29" s="47"/>
      <c r="W29" s="47"/>
      <c r="X29" s="47"/>
      <c r="Y29" s="47"/>
      <c r="Z29" s="131">
        <v>7</v>
      </c>
      <c r="AA29" s="132">
        <v>10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1:51" s="32" customFormat="1" ht="15.75" customHeight="1" thickBot="1">
      <c r="A30" s="33" t="str">
        <f ca="1" t="shared" si="1"/>
        <v>BRE</v>
      </c>
      <c r="B30" s="33">
        <f ca="1" t="shared" si="1"/>
        <v>35</v>
      </c>
      <c r="C30" s="22">
        <v>10</v>
      </c>
      <c r="D30" s="62" t="str">
        <f ca="1" t="shared" si="2"/>
        <v>BELLIER Ronan</v>
      </c>
      <c r="E30" s="33" t="str">
        <f ca="1" t="shared" si="2"/>
        <v>M</v>
      </c>
      <c r="F30" s="33">
        <v>27</v>
      </c>
      <c r="G30" s="118" t="str">
        <f ca="1" t="shared" si="3"/>
        <v>PASSIONJUDO35</v>
      </c>
      <c r="H30" s="86">
        <v>0</v>
      </c>
      <c r="I30" s="87">
        <v>0</v>
      </c>
      <c r="J30" s="87">
        <v>0</v>
      </c>
      <c r="K30" s="87">
        <v>0</v>
      </c>
      <c r="L30" s="88">
        <v>0</v>
      </c>
      <c r="M30" s="133"/>
      <c r="N30" s="134"/>
      <c r="O30" s="134"/>
      <c r="P30" s="134"/>
      <c r="Q30" s="135">
        <f t="shared" si="4"/>
        <v>0</v>
      </c>
      <c r="R30" s="91"/>
      <c r="S30" s="123"/>
      <c r="T30" s="71">
        <f ca="1" t="shared" si="5"/>
        <v>27</v>
      </c>
      <c r="U30" s="60"/>
      <c r="V30" s="47"/>
      <c r="W30" s="47"/>
      <c r="X30" s="47"/>
      <c r="Y30" s="47"/>
      <c r="Z30" s="92"/>
      <c r="AA30" s="93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</row>
    <row r="31" spans="1:51" s="32" customFormat="1" ht="11.25" hidden="1">
      <c r="A31" s="47"/>
      <c r="B31" s="47"/>
      <c r="C31" s="47"/>
      <c r="D31" s="73"/>
      <c r="E31" s="73"/>
      <c r="F31" s="73"/>
      <c r="G31" s="73"/>
      <c r="H31" s="73"/>
      <c r="I31" s="73"/>
      <c r="J31" s="73"/>
      <c r="K31" s="73"/>
      <c r="L31" s="73"/>
      <c r="M31" s="47"/>
      <c r="N31" s="47" t="s">
        <v>85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</row>
    <row r="32" spans="1:51" s="32" customFormat="1" ht="11.25" hidden="1">
      <c r="A32" s="47"/>
      <c r="B32" s="47"/>
      <c r="C32" s="45">
        <f>COUNT(H21:P30)/2</f>
        <v>23</v>
      </c>
      <c r="D32" s="45"/>
      <c r="F32" s="47"/>
      <c r="G32" s="94" t="s">
        <v>86</v>
      </c>
      <c r="H32" s="95">
        <v>1</v>
      </c>
      <c r="I32" s="95">
        <v>2</v>
      </c>
      <c r="J32" s="95">
        <v>3</v>
      </c>
      <c r="K32" s="95">
        <v>4</v>
      </c>
      <c r="L32" s="95">
        <v>5</v>
      </c>
      <c r="M32" s="95">
        <v>6</v>
      </c>
      <c r="N32" s="95">
        <v>7</v>
      </c>
      <c r="O32" s="95">
        <v>8</v>
      </c>
      <c r="P32" s="95">
        <v>9</v>
      </c>
      <c r="Q32" s="95">
        <v>10</v>
      </c>
      <c r="R32" s="95">
        <v>11</v>
      </c>
      <c r="S32" s="95">
        <v>12</v>
      </c>
      <c r="T32" s="95">
        <v>13</v>
      </c>
      <c r="U32" s="95"/>
      <c r="V32" s="95">
        <v>14</v>
      </c>
      <c r="W32" s="95">
        <v>15</v>
      </c>
      <c r="X32" s="95"/>
      <c r="Y32" s="95">
        <v>16</v>
      </c>
      <c r="Z32" s="95">
        <v>17</v>
      </c>
      <c r="AA32" s="95"/>
      <c r="AB32" s="95">
        <v>18</v>
      </c>
      <c r="AC32" s="95">
        <v>19</v>
      </c>
      <c r="AD32" s="95">
        <v>20</v>
      </c>
      <c r="AE32" s="95">
        <v>21</v>
      </c>
      <c r="AF32" s="95">
        <v>22</v>
      </c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>
        <v>23</v>
      </c>
      <c r="AT32" s="96"/>
      <c r="AU32" s="96"/>
      <c r="AV32" s="96"/>
      <c r="AW32" s="96"/>
      <c r="AX32" s="96"/>
      <c r="AY32" s="96"/>
    </row>
    <row r="33" spans="1:51" s="32" customFormat="1" ht="11.25" hidden="1">
      <c r="A33" s="47"/>
      <c r="B33" s="47"/>
      <c r="F33" s="47"/>
      <c r="G33" s="136" t="s">
        <v>87</v>
      </c>
      <c r="H33" s="95">
        <v>1</v>
      </c>
      <c r="I33" s="95">
        <v>1</v>
      </c>
      <c r="J33" s="95">
        <v>1</v>
      </c>
      <c r="K33" s="95">
        <v>1</v>
      </c>
      <c r="L33" s="95">
        <v>1</v>
      </c>
      <c r="M33" s="95">
        <v>2</v>
      </c>
      <c r="N33" s="95">
        <v>2</v>
      </c>
      <c r="O33" s="95">
        <v>2</v>
      </c>
      <c r="P33" s="95">
        <v>2</v>
      </c>
      <c r="Q33" s="95">
        <v>2</v>
      </c>
      <c r="R33" s="95">
        <v>3</v>
      </c>
      <c r="S33" s="95">
        <v>3</v>
      </c>
      <c r="T33" s="95">
        <v>3</v>
      </c>
      <c r="U33" s="95"/>
      <c r="V33" s="95">
        <v>4</v>
      </c>
      <c r="W33" s="95">
        <v>4</v>
      </c>
      <c r="X33" s="95"/>
      <c r="Y33" s="95">
        <v>4</v>
      </c>
      <c r="Z33" s="95">
        <v>3</v>
      </c>
      <c r="AA33" s="95"/>
      <c r="AB33" s="95">
        <v>5</v>
      </c>
      <c r="AC33" s="95">
        <v>5</v>
      </c>
      <c r="AD33" s="95">
        <v>4</v>
      </c>
      <c r="AE33" s="95">
        <v>5</v>
      </c>
      <c r="AF33" s="95">
        <v>5</v>
      </c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>
        <v>1</v>
      </c>
      <c r="AT33" s="96"/>
      <c r="AU33" s="96"/>
      <c r="AV33" s="96"/>
      <c r="AW33" s="96"/>
      <c r="AX33" s="96"/>
      <c r="AY33" s="96"/>
    </row>
    <row r="34" spans="1:51" s="32" customFormat="1" ht="11.25" hidden="1">
      <c r="A34" s="47"/>
      <c r="B34" s="47"/>
      <c r="C34" s="45"/>
      <c r="F34" s="47"/>
      <c r="G34" s="136" t="s">
        <v>88</v>
      </c>
      <c r="H34" s="95">
        <v>1</v>
      </c>
      <c r="I34" s="95">
        <v>1</v>
      </c>
      <c r="J34" s="95">
        <v>1</v>
      </c>
      <c r="K34" s="95">
        <v>1</v>
      </c>
      <c r="L34" s="95">
        <v>2</v>
      </c>
      <c r="M34" s="95">
        <v>1</v>
      </c>
      <c r="N34" s="95">
        <v>2</v>
      </c>
      <c r="O34" s="95">
        <v>2</v>
      </c>
      <c r="P34" s="95">
        <v>2</v>
      </c>
      <c r="Q34" s="95">
        <v>2</v>
      </c>
      <c r="R34" s="95">
        <v>3</v>
      </c>
      <c r="S34" s="95">
        <v>3</v>
      </c>
      <c r="T34" s="95">
        <v>3</v>
      </c>
      <c r="U34" s="95"/>
      <c r="V34" s="95">
        <v>3</v>
      </c>
      <c r="W34" s="95">
        <v>3</v>
      </c>
      <c r="X34" s="95"/>
      <c r="Y34" s="95">
        <v>4</v>
      </c>
      <c r="Z34" s="95">
        <v>4</v>
      </c>
      <c r="AA34" s="95"/>
      <c r="AB34" s="95">
        <v>4</v>
      </c>
      <c r="AC34" s="95">
        <v>4</v>
      </c>
      <c r="AD34" s="95">
        <v>5</v>
      </c>
      <c r="AE34" s="95">
        <v>4</v>
      </c>
      <c r="AF34" s="95">
        <v>5</v>
      </c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>
        <v>1</v>
      </c>
      <c r="AT34" s="96"/>
      <c r="AU34" s="96"/>
      <c r="AV34" s="96"/>
      <c r="AW34" s="96"/>
      <c r="AX34" s="96"/>
      <c r="AY34" s="96"/>
    </row>
    <row r="36" spans="8:13" ht="9">
      <c r="H36" s="137" t="s">
        <v>137</v>
      </c>
      <c r="I36" s="137"/>
      <c r="J36" s="137"/>
      <c r="K36" s="137"/>
      <c r="L36" s="137"/>
      <c r="M36" s="137"/>
    </row>
  </sheetData>
  <sheetProtection selectLockedCells="1"/>
  <mergeCells count="33">
    <mergeCell ref="H36:M36"/>
    <mergeCell ref="P1:R1"/>
    <mergeCell ref="K2:N2"/>
    <mergeCell ref="P2:P3"/>
    <mergeCell ref="Q2:Q3"/>
    <mergeCell ref="R2:R3"/>
    <mergeCell ref="Q25:R25"/>
    <mergeCell ref="Q27:R27"/>
    <mergeCell ref="Q28:R28"/>
    <mergeCell ref="Q29:R29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W20:AA20"/>
    <mergeCell ref="T20:U20"/>
    <mergeCell ref="T22:U22"/>
    <mergeCell ref="T23:U23"/>
    <mergeCell ref="Q30:R30"/>
    <mergeCell ref="AA29:AA30"/>
    <mergeCell ref="T29:U29"/>
    <mergeCell ref="Z27:AA27"/>
    <mergeCell ref="T30:U30"/>
    <mergeCell ref="T25:U25"/>
    <mergeCell ref="T26:U26"/>
    <mergeCell ref="T27:U27"/>
    <mergeCell ref="Z29:Z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1:AI30"/>
  <sheetViews>
    <sheetView zoomScale="74" zoomScaleNormal="74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32" customWidth="1"/>
    <col min="2" max="2" width="5.140625" style="32" customWidth="1"/>
    <col min="3" max="3" width="4.57421875" style="45" bestFit="1" customWidth="1"/>
    <col min="4" max="4" width="22.57421875" style="32" customWidth="1"/>
    <col min="5" max="5" width="3.140625" style="32" customWidth="1"/>
    <col min="6" max="6" width="7.7109375" style="32" customWidth="1"/>
    <col min="7" max="7" width="22.00390625" style="32" customWidth="1"/>
    <col min="8" max="12" width="4.7109375" style="32" customWidth="1"/>
    <col min="13" max="14" width="5.28125" style="32" customWidth="1"/>
    <col min="15" max="27" width="4.7109375" style="32" customWidth="1"/>
    <col min="28" max="29" width="4.7109375" style="47" customWidth="1"/>
    <col min="30" max="30" width="4.7109375" style="47" hidden="1" customWidth="1"/>
    <col min="31" max="31" width="4.7109375" style="47" customWidth="1"/>
    <col min="32" max="33" width="4.7109375" style="47" hidden="1" customWidth="1"/>
    <col min="34" max="34" width="4.7109375" style="47" customWidth="1"/>
    <col min="35" max="35" width="4.7109375" style="47" hidden="1" customWidth="1"/>
    <col min="36" max="16384" width="11.421875" style="32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  <c r="W1" s="5"/>
      <c r="AB1" s="6"/>
      <c r="AC1" s="6"/>
      <c r="AD1" s="6"/>
      <c r="AE1" s="6"/>
      <c r="AF1" s="6"/>
      <c r="AG1" s="6"/>
      <c r="AH1" s="6"/>
      <c r="AI1" s="6"/>
    </row>
    <row r="2" spans="3:35" s="1" customFormat="1" ht="16.5" customHeight="1" thickBot="1">
      <c r="C2" s="7"/>
      <c r="D2" s="3"/>
      <c r="E2" s="3"/>
      <c r="F2" s="8" t="s">
        <v>1</v>
      </c>
      <c r="G2" s="9" t="s">
        <v>400</v>
      </c>
      <c r="H2" s="3">
        <v>2</v>
      </c>
      <c r="I2" s="3"/>
      <c r="J2" s="10" t="s">
        <v>3</v>
      </c>
      <c r="K2" s="11">
        <f ca="1">TODAY()</f>
        <v>41715</v>
      </c>
      <c r="L2" s="11"/>
      <c r="M2" s="11"/>
      <c r="N2" s="11"/>
      <c r="O2" s="3"/>
      <c r="P2" s="12" t="s">
        <v>90</v>
      </c>
      <c r="Q2" s="12" t="s">
        <v>243</v>
      </c>
      <c r="R2" s="13"/>
      <c r="S2" s="3"/>
      <c r="AB2" s="6"/>
      <c r="AC2" s="6"/>
      <c r="AD2" s="6"/>
      <c r="AE2" s="6"/>
      <c r="AF2" s="6"/>
      <c r="AG2" s="6"/>
      <c r="AH2" s="6"/>
      <c r="AI2" s="6"/>
    </row>
    <row r="3" spans="3:35" s="1" customFormat="1" ht="13.5" customHeight="1" thickBot="1"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4"/>
      <c r="Q3" s="14"/>
      <c r="R3" s="15"/>
      <c r="S3" s="3"/>
      <c r="AB3" s="6"/>
      <c r="AC3" s="6"/>
      <c r="AD3" s="6"/>
      <c r="AE3" s="6"/>
      <c r="AF3" s="6"/>
      <c r="AG3" s="6"/>
      <c r="AH3" s="6"/>
      <c r="AI3" s="6"/>
    </row>
    <row r="4" spans="3:35" s="1" customFormat="1" ht="12.75">
      <c r="C4" s="7"/>
      <c r="D4" s="3"/>
      <c r="E4" s="3"/>
      <c r="F4" s="3"/>
      <c r="G4" s="1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B4" s="6"/>
      <c r="AC4" s="6"/>
      <c r="AD4" s="6"/>
      <c r="AE4" s="6"/>
      <c r="AF4" s="6"/>
      <c r="AG4" s="6"/>
      <c r="AH4" s="6"/>
      <c r="AI4" s="6"/>
    </row>
    <row r="5" spans="3:35" s="1" customFormat="1" ht="12.75">
      <c r="C5" s="7"/>
      <c r="D5" s="3"/>
      <c r="E5" s="3"/>
      <c r="F5" s="17" t="s">
        <v>6</v>
      </c>
      <c r="G5" s="18"/>
      <c r="H5" s="3"/>
      <c r="I5" s="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B5" s="6"/>
      <c r="AC5" s="6"/>
      <c r="AD5" s="6"/>
      <c r="AE5" s="6"/>
      <c r="AF5" s="6"/>
      <c r="AG5" s="6"/>
      <c r="AH5" s="6"/>
      <c r="AI5" s="6"/>
    </row>
    <row r="6" spans="3:35" s="1" customFormat="1" ht="12.75">
      <c r="C6" s="7"/>
      <c r="D6" s="3"/>
      <c r="E6" s="3"/>
      <c r="F6" s="3"/>
      <c r="G6" s="19"/>
      <c r="H6" s="3"/>
      <c r="I6" s="3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B6" s="6"/>
      <c r="AC6" s="6"/>
      <c r="AD6" s="6"/>
      <c r="AE6" s="6"/>
      <c r="AF6" s="6"/>
      <c r="AG6" s="6"/>
      <c r="AH6" s="6"/>
      <c r="AI6" s="6"/>
    </row>
    <row r="7" spans="3:35" s="1" customFormat="1" ht="13.5" thickBot="1">
      <c r="C7" s="7"/>
      <c r="D7" s="3"/>
      <c r="E7" s="3"/>
      <c r="F7" s="20"/>
      <c r="G7" s="10"/>
      <c r="H7" s="10"/>
      <c r="I7" s="10"/>
      <c r="J7" s="10"/>
      <c r="K7" s="3"/>
      <c r="L7" s="3"/>
      <c r="M7" s="3"/>
      <c r="N7" s="3"/>
      <c r="O7" s="3"/>
      <c r="P7" s="3"/>
      <c r="Q7" s="3"/>
      <c r="R7" s="3"/>
      <c r="S7" s="3"/>
      <c r="T7" s="21"/>
      <c r="U7" s="3"/>
      <c r="V7" s="5"/>
      <c r="W7" s="5"/>
      <c r="AB7" s="6"/>
      <c r="AC7" s="6"/>
      <c r="AD7" s="6"/>
      <c r="AE7" s="6"/>
      <c r="AF7" s="6"/>
      <c r="AG7" s="6"/>
      <c r="AH7" s="6"/>
      <c r="AI7" s="6"/>
    </row>
    <row r="8" spans="1:35" ht="18" customHeight="1">
      <c r="A8" s="22" t="s">
        <v>8</v>
      </c>
      <c r="B8" s="22" t="s">
        <v>9</v>
      </c>
      <c r="C8" s="23" t="s">
        <v>10</v>
      </c>
      <c r="D8" s="24" t="s">
        <v>11</v>
      </c>
      <c r="E8" s="24" t="s">
        <v>12</v>
      </c>
      <c r="F8" s="23" t="s">
        <v>13</v>
      </c>
      <c r="G8" s="25" t="s">
        <v>14</v>
      </c>
      <c r="H8" s="26" t="s">
        <v>15</v>
      </c>
      <c r="I8" s="27" t="s">
        <v>16</v>
      </c>
      <c r="J8" s="28" t="s">
        <v>17</v>
      </c>
      <c r="K8" s="28" t="s">
        <v>18</v>
      </c>
      <c r="L8" s="28" t="s">
        <v>19</v>
      </c>
      <c r="M8" s="107" t="s">
        <v>20</v>
      </c>
      <c r="N8" s="138" t="s">
        <v>21</v>
      </c>
      <c r="O8" s="28" t="s">
        <v>22</v>
      </c>
      <c r="P8" s="28" t="s">
        <v>23</v>
      </c>
      <c r="Q8" s="107" t="s">
        <v>24</v>
      </c>
      <c r="R8" s="28" t="s">
        <v>25</v>
      </c>
      <c r="S8" s="28" t="s">
        <v>26</v>
      </c>
      <c r="T8" s="138" t="s">
        <v>27</v>
      </c>
      <c r="U8" s="28" t="s">
        <v>28</v>
      </c>
      <c r="V8" s="107" t="s">
        <v>29</v>
      </c>
      <c r="W8" s="28" t="s">
        <v>30</v>
      </c>
      <c r="X8" s="28" t="s">
        <v>31</v>
      </c>
      <c r="Y8" s="107" t="s">
        <v>32</v>
      </c>
      <c r="Z8" s="107" t="s">
        <v>33</v>
      </c>
      <c r="AA8" s="139" t="s">
        <v>34</v>
      </c>
      <c r="AB8" s="26" t="s">
        <v>35</v>
      </c>
      <c r="AC8" s="26" t="s">
        <v>36</v>
      </c>
      <c r="AD8" s="31" t="s">
        <v>37</v>
      </c>
      <c r="AE8" s="26" t="s">
        <v>38</v>
      </c>
      <c r="AF8" s="31" t="s">
        <v>39</v>
      </c>
      <c r="AG8" s="31" t="s">
        <v>40</v>
      </c>
      <c r="AH8" s="26" t="s">
        <v>41</v>
      </c>
      <c r="AI8" s="31" t="s">
        <v>42</v>
      </c>
    </row>
    <row r="9" spans="1:35" ht="33.75" customHeight="1">
      <c r="A9" s="33" t="s">
        <v>43</v>
      </c>
      <c r="B9" s="33">
        <v>35</v>
      </c>
      <c r="C9" s="34">
        <f aca="true" ca="1" t="shared" si="0" ref="C9:C16">OFFSET(C9,10,0)</f>
        <v>1</v>
      </c>
      <c r="D9" s="35" t="s">
        <v>401</v>
      </c>
      <c r="E9" s="33" t="s">
        <v>45</v>
      </c>
      <c r="F9" s="33">
        <v>69</v>
      </c>
      <c r="G9" s="36" t="s">
        <v>402</v>
      </c>
      <c r="H9" s="37" t="s">
        <v>403</v>
      </c>
      <c r="I9" s="38"/>
      <c r="J9" s="38"/>
      <c r="K9" s="38"/>
      <c r="L9" s="39" t="s">
        <v>47</v>
      </c>
      <c r="M9" s="38"/>
      <c r="N9" s="38"/>
      <c r="O9" s="38"/>
      <c r="P9" s="38"/>
      <c r="Q9" s="39"/>
      <c r="R9" s="38"/>
      <c r="S9" s="38"/>
      <c r="T9" s="38"/>
      <c r="U9" s="38"/>
      <c r="V9" s="38"/>
      <c r="W9" s="39" t="s">
        <v>47</v>
      </c>
      <c r="X9" s="38"/>
      <c r="Y9" s="38"/>
      <c r="Z9" s="39"/>
      <c r="AA9" s="38"/>
      <c r="AB9" s="40" t="s">
        <v>265</v>
      </c>
      <c r="AC9" s="40" t="s">
        <v>53</v>
      </c>
      <c r="AD9" s="41"/>
      <c r="AE9" s="41"/>
      <c r="AF9" s="41"/>
      <c r="AG9" s="41"/>
      <c r="AH9" s="41"/>
      <c r="AI9" s="41"/>
    </row>
    <row r="10" spans="1:35" ht="33.75" customHeight="1">
      <c r="A10" s="33" t="s">
        <v>50</v>
      </c>
      <c r="B10" s="33">
        <v>49</v>
      </c>
      <c r="C10" s="34">
        <f ca="1" t="shared" si="0"/>
        <v>2</v>
      </c>
      <c r="D10" s="35" t="s">
        <v>404</v>
      </c>
      <c r="E10" s="33" t="s">
        <v>45</v>
      </c>
      <c r="F10" s="33">
        <v>70</v>
      </c>
      <c r="G10" s="36" t="s">
        <v>405</v>
      </c>
      <c r="H10" s="38"/>
      <c r="I10" s="39" t="s">
        <v>54</v>
      </c>
      <c r="J10" s="38"/>
      <c r="K10" s="38"/>
      <c r="L10" s="38"/>
      <c r="M10" s="39"/>
      <c r="N10" s="38"/>
      <c r="O10" s="38"/>
      <c r="P10" s="39" t="s">
        <v>47</v>
      </c>
      <c r="Q10" s="38"/>
      <c r="R10" s="39" t="s">
        <v>53</v>
      </c>
      <c r="S10" s="38"/>
      <c r="T10" s="38"/>
      <c r="U10" s="38"/>
      <c r="V10" s="38"/>
      <c r="W10" s="38"/>
      <c r="X10" s="39" t="s">
        <v>47</v>
      </c>
      <c r="Y10" s="38"/>
      <c r="Z10" s="38"/>
      <c r="AA10" s="38"/>
      <c r="AB10" s="40" t="s">
        <v>47</v>
      </c>
      <c r="AC10" s="41"/>
      <c r="AD10" s="40"/>
      <c r="AE10" s="41"/>
      <c r="AF10" s="41"/>
      <c r="AG10" s="41"/>
      <c r="AH10" s="41"/>
      <c r="AI10" s="41"/>
    </row>
    <row r="11" spans="1:35" ht="33.75" customHeight="1">
      <c r="A11" s="33" t="s">
        <v>50</v>
      </c>
      <c r="B11" s="33">
        <v>44</v>
      </c>
      <c r="C11" s="34">
        <f ca="1" t="shared" si="0"/>
        <v>3</v>
      </c>
      <c r="D11" s="35" t="s">
        <v>406</v>
      </c>
      <c r="E11" s="33" t="s">
        <v>45</v>
      </c>
      <c r="F11" s="33">
        <v>70</v>
      </c>
      <c r="G11" s="36" t="s">
        <v>394</v>
      </c>
      <c r="H11" s="38"/>
      <c r="I11" s="39" t="s">
        <v>47</v>
      </c>
      <c r="J11" s="38"/>
      <c r="K11" s="38"/>
      <c r="L11" s="38"/>
      <c r="M11" s="38"/>
      <c r="N11" s="38"/>
      <c r="O11" s="39" t="s">
        <v>47</v>
      </c>
      <c r="P11" s="38"/>
      <c r="Q11" s="38"/>
      <c r="R11" s="38"/>
      <c r="S11" s="39" t="s">
        <v>47</v>
      </c>
      <c r="T11" s="38"/>
      <c r="U11" s="38"/>
      <c r="V11" s="39"/>
      <c r="W11" s="38"/>
      <c r="X11" s="38"/>
      <c r="Y11" s="39"/>
      <c r="Z11" s="38"/>
      <c r="AA11" s="38"/>
      <c r="AB11" s="41"/>
      <c r="AC11" s="40" t="s">
        <v>47</v>
      </c>
      <c r="AD11" s="41"/>
      <c r="AE11" s="40" t="s">
        <v>54</v>
      </c>
      <c r="AF11" s="41"/>
      <c r="AG11" s="41"/>
      <c r="AH11" s="41"/>
      <c r="AI11" s="41"/>
    </row>
    <row r="12" spans="1:35" ht="33.75" customHeight="1">
      <c r="A12" s="33" t="s">
        <v>50</v>
      </c>
      <c r="B12" s="33">
        <v>53</v>
      </c>
      <c r="C12" s="34">
        <f ca="1" t="shared" si="0"/>
        <v>4</v>
      </c>
      <c r="D12" s="35" t="s">
        <v>407</v>
      </c>
      <c r="E12" s="33" t="s">
        <v>45</v>
      </c>
      <c r="F12" s="33">
        <v>70</v>
      </c>
      <c r="G12" s="36" t="s">
        <v>408</v>
      </c>
      <c r="H12" s="39" t="s">
        <v>47</v>
      </c>
      <c r="I12" s="38"/>
      <c r="J12" s="39" t="s">
        <v>47</v>
      </c>
      <c r="K12" s="38"/>
      <c r="L12" s="38"/>
      <c r="M12" s="38"/>
      <c r="N12" s="39"/>
      <c r="O12" s="38"/>
      <c r="P12" s="38"/>
      <c r="Q12" s="38"/>
      <c r="R12" s="39" t="s">
        <v>47</v>
      </c>
      <c r="S12" s="38"/>
      <c r="T12" s="38"/>
      <c r="U12" s="39" t="s">
        <v>47</v>
      </c>
      <c r="V12" s="38"/>
      <c r="W12" s="38"/>
      <c r="X12" s="38"/>
      <c r="Y12" s="38"/>
      <c r="Z12" s="38"/>
      <c r="AA12" s="38"/>
      <c r="AB12" s="41"/>
      <c r="AC12" s="41"/>
      <c r="AD12" s="41"/>
      <c r="AE12" s="40" t="s">
        <v>47</v>
      </c>
      <c r="AF12" s="40"/>
      <c r="AG12" s="41"/>
      <c r="AH12" s="41"/>
      <c r="AI12" s="41"/>
    </row>
    <row r="13" spans="1:35" ht="33.75" customHeight="1">
      <c r="A13" s="33" t="s">
        <v>409</v>
      </c>
      <c r="B13" s="33">
        <v>60</v>
      </c>
      <c r="C13" s="34">
        <f ca="1" t="shared" si="0"/>
        <v>5</v>
      </c>
      <c r="D13" s="35" t="s">
        <v>410</v>
      </c>
      <c r="E13" s="33" t="s">
        <v>45</v>
      </c>
      <c r="F13" s="33">
        <v>70</v>
      </c>
      <c r="G13" s="36" t="s">
        <v>411</v>
      </c>
      <c r="H13" s="38"/>
      <c r="I13" s="38"/>
      <c r="J13" s="39" t="s">
        <v>412</v>
      </c>
      <c r="K13" s="38"/>
      <c r="L13" s="39" t="s">
        <v>53</v>
      </c>
      <c r="M13" s="38"/>
      <c r="N13" s="38"/>
      <c r="O13" s="39" t="s">
        <v>53</v>
      </c>
      <c r="P13" s="38"/>
      <c r="Q13" s="38"/>
      <c r="R13" s="38"/>
      <c r="S13" s="38"/>
      <c r="T13" s="39"/>
      <c r="U13" s="38"/>
      <c r="V13" s="38"/>
      <c r="W13" s="38"/>
      <c r="X13" s="39" t="s">
        <v>60</v>
      </c>
      <c r="Y13" s="38"/>
      <c r="Z13" s="38"/>
      <c r="AA13" s="38"/>
      <c r="AB13" s="41"/>
      <c r="AC13" s="41"/>
      <c r="AD13" s="41"/>
      <c r="AE13" s="41"/>
      <c r="AF13" s="41"/>
      <c r="AG13" s="40"/>
      <c r="AH13" s="40" t="s">
        <v>117</v>
      </c>
      <c r="AI13" s="41"/>
    </row>
    <row r="14" spans="1:35" ht="33.75" customHeight="1">
      <c r="A14" s="33" t="s">
        <v>50</v>
      </c>
      <c r="B14" s="33">
        <v>44</v>
      </c>
      <c r="C14" s="34">
        <f ca="1" t="shared" si="0"/>
        <v>6</v>
      </c>
      <c r="D14" s="35" t="s">
        <v>413</v>
      </c>
      <c r="E14" s="33" t="s">
        <v>45</v>
      </c>
      <c r="F14" s="33">
        <v>71</v>
      </c>
      <c r="G14" s="36" t="s">
        <v>374</v>
      </c>
      <c r="H14" s="38"/>
      <c r="I14" s="38"/>
      <c r="J14" s="38"/>
      <c r="K14" s="39" t="s">
        <v>47</v>
      </c>
      <c r="L14" s="38"/>
      <c r="M14" s="39"/>
      <c r="N14" s="38"/>
      <c r="O14" s="38"/>
      <c r="P14" s="38"/>
      <c r="Q14" s="39"/>
      <c r="R14" s="38"/>
      <c r="S14" s="38"/>
      <c r="T14" s="38"/>
      <c r="U14" s="38"/>
      <c r="V14" s="38"/>
      <c r="W14" s="38"/>
      <c r="X14" s="38"/>
      <c r="Y14" s="39"/>
      <c r="Z14" s="38"/>
      <c r="AA14" s="39"/>
      <c r="AB14" s="41"/>
      <c r="AC14" s="41"/>
      <c r="AD14" s="41"/>
      <c r="AE14" s="41"/>
      <c r="AF14" s="40"/>
      <c r="AG14" s="40"/>
      <c r="AH14" s="41"/>
      <c r="AI14" s="41"/>
    </row>
    <row r="15" spans="1:35" s="44" customFormat="1" ht="33.75" customHeight="1">
      <c r="A15" s="33" t="s">
        <v>50</v>
      </c>
      <c r="B15" s="33">
        <v>49</v>
      </c>
      <c r="C15" s="34">
        <f ca="1" t="shared" si="0"/>
        <v>7</v>
      </c>
      <c r="D15" s="35" t="s">
        <v>414</v>
      </c>
      <c r="E15" s="33" t="s">
        <v>45</v>
      </c>
      <c r="F15" s="33">
        <v>72</v>
      </c>
      <c r="G15" s="36" t="s">
        <v>154</v>
      </c>
      <c r="H15" s="38"/>
      <c r="I15" s="38"/>
      <c r="J15" s="38"/>
      <c r="K15" s="38"/>
      <c r="L15" s="38"/>
      <c r="M15" s="38"/>
      <c r="N15" s="38"/>
      <c r="O15" s="38"/>
      <c r="P15" s="39" t="s">
        <v>53</v>
      </c>
      <c r="Q15" s="38"/>
      <c r="R15" s="38"/>
      <c r="S15" s="39" t="s">
        <v>54</v>
      </c>
      <c r="T15" s="38"/>
      <c r="U15" s="39" t="s">
        <v>53</v>
      </c>
      <c r="V15" s="38"/>
      <c r="W15" s="39" t="s">
        <v>54</v>
      </c>
      <c r="X15" s="38"/>
      <c r="Y15" s="38"/>
      <c r="Z15" s="38"/>
      <c r="AA15" s="39"/>
      <c r="AB15" s="42"/>
      <c r="AC15" s="42"/>
      <c r="AD15" s="42"/>
      <c r="AE15" s="42"/>
      <c r="AF15" s="42"/>
      <c r="AG15" s="42"/>
      <c r="AH15" s="43" t="s">
        <v>47</v>
      </c>
      <c r="AI15" s="43"/>
    </row>
    <row r="16" spans="1:35" ht="33.75" customHeight="1">
      <c r="A16" s="33" t="s">
        <v>50</v>
      </c>
      <c r="B16" s="33">
        <v>49</v>
      </c>
      <c r="C16" s="34">
        <f ca="1" t="shared" si="0"/>
        <v>8</v>
      </c>
      <c r="D16" s="35" t="s">
        <v>415</v>
      </c>
      <c r="E16" s="33" t="s">
        <v>45</v>
      </c>
      <c r="F16" s="33">
        <v>72</v>
      </c>
      <c r="G16" s="36" t="s">
        <v>154</v>
      </c>
      <c r="H16" s="38"/>
      <c r="I16" s="38"/>
      <c r="J16" s="38"/>
      <c r="K16" s="39" t="s">
        <v>53</v>
      </c>
      <c r="L16" s="38"/>
      <c r="M16" s="38"/>
      <c r="N16" s="39"/>
      <c r="O16" s="38"/>
      <c r="P16" s="38"/>
      <c r="Q16" s="38"/>
      <c r="R16" s="38"/>
      <c r="S16" s="38"/>
      <c r="T16" s="39"/>
      <c r="U16" s="38"/>
      <c r="V16" s="39"/>
      <c r="W16" s="38"/>
      <c r="X16" s="38"/>
      <c r="Y16" s="38"/>
      <c r="Z16" s="39"/>
      <c r="AA16" s="38"/>
      <c r="AB16" s="41"/>
      <c r="AC16" s="41"/>
      <c r="AD16" s="40"/>
      <c r="AE16" s="41"/>
      <c r="AF16" s="41"/>
      <c r="AG16" s="41"/>
      <c r="AH16" s="41"/>
      <c r="AI16" s="40"/>
    </row>
    <row r="17" spans="4:27" ht="18.75" customHeight="1" thickBot="1">
      <c r="D17" s="46"/>
      <c r="E17" s="46"/>
      <c r="F17" s="46"/>
      <c r="G17" s="46"/>
      <c r="H17" s="47"/>
      <c r="I17" s="47"/>
      <c r="J17" s="47"/>
      <c r="K17" s="47"/>
      <c r="L17" s="47"/>
      <c r="M17" s="48" t="s">
        <v>69</v>
      </c>
      <c r="N17" s="48"/>
      <c r="O17" s="49"/>
      <c r="P17" s="49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22.5" customHeight="1" thickBot="1">
      <c r="A18" s="22" t="s">
        <v>8</v>
      </c>
      <c r="B18" s="22" t="s">
        <v>9</v>
      </c>
      <c r="C18" s="23" t="s">
        <v>10</v>
      </c>
      <c r="D18" s="24" t="s">
        <v>11</v>
      </c>
      <c r="E18" s="24" t="s">
        <v>12</v>
      </c>
      <c r="F18" s="50" t="s">
        <v>70</v>
      </c>
      <c r="G18" s="51" t="s">
        <v>14</v>
      </c>
      <c r="H18" s="52" t="s">
        <v>71</v>
      </c>
      <c r="I18" s="53" t="s">
        <v>72</v>
      </c>
      <c r="J18" s="53" t="s">
        <v>73</v>
      </c>
      <c r="K18" s="53" t="s">
        <v>74</v>
      </c>
      <c r="L18" s="54" t="s">
        <v>75</v>
      </c>
      <c r="M18" s="52" t="s">
        <v>76</v>
      </c>
      <c r="N18" s="55" t="s">
        <v>77</v>
      </c>
      <c r="O18" s="56" t="s">
        <v>78</v>
      </c>
      <c r="P18" s="57"/>
      <c r="Q18" s="58" t="s">
        <v>79</v>
      </c>
      <c r="R18" s="59" t="s">
        <v>80</v>
      </c>
      <c r="S18" s="60"/>
      <c r="T18" s="47"/>
      <c r="U18" s="61" t="s">
        <v>81</v>
      </c>
      <c r="V18" s="61"/>
      <c r="W18" s="61"/>
      <c r="X18" s="61"/>
      <c r="Y18" s="47"/>
      <c r="Z18" s="47"/>
      <c r="AA18" s="47"/>
    </row>
    <row r="19" spans="1:27" ht="18" customHeight="1">
      <c r="A19" s="33" t="str">
        <f aca="true" ca="1" t="shared" si="1" ref="A19:B26">OFFSET(A19,-10,0)</f>
        <v>BRE</v>
      </c>
      <c r="B19" s="33">
        <f ca="1" t="shared" si="1"/>
        <v>35</v>
      </c>
      <c r="C19" s="22">
        <v>1</v>
      </c>
      <c r="D19" s="62" t="str">
        <f aca="true" ca="1" t="shared" si="2" ref="D19:E26">OFFSET(D19,-10,0)</f>
        <v>PIAU Matthieu</v>
      </c>
      <c r="E19" s="33" t="str">
        <f ca="1" t="shared" si="2"/>
        <v>M</v>
      </c>
      <c r="F19" s="33">
        <v>80</v>
      </c>
      <c r="G19" s="33" t="str">
        <f aca="true" ca="1" t="shared" si="3" ref="G19:G26">OFFSET(G19,-10,0)</f>
        <v>JUDO CLUB BRUZOIS</v>
      </c>
      <c r="H19" s="63">
        <v>7</v>
      </c>
      <c r="I19" s="64">
        <v>0</v>
      </c>
      <c r="J19" s="64">
        <v>0</v>
      </c>
      <c r="K19" s="64" t="str">
        <f>IF(M19&lt;&gt;"","-","")</f>
        <v>-</v>
      </c>
      <c r="L19" s="65" t="str">
        <f aca="true" t="shared" si="4" ref="L19:L26">IF(M19&lt;&gt;"","-","")</f>
        <v>-</v>
      </c>
      <c r="M19" s="66">
        <v>10</v>
      </c>
      <c r="N19" s="67">
        <v>0</v>
      </c>
      <c r="O19" s="68">
        <f aca="true" t="shared" si="5" ref="O19:O26">SUM(H19:N19)</f>
        <v>17</v>
      </c>
      <c r="P19" s="69"/>
      <c r="Q19" s="70"/>
      <c r="R19" s="71">
        <f aca="true" ca="1" t="shared" si="6" ref="R19:R26">SUM(OFFSET(R19,0,-12),OFFSET(R19,0,-3))</f>
        <v>97</v>
      </c>
      <c r="S19" s="60"/>
      <c r="T19" s="47"/>
      <c r="U19" s="148" t="s">
        <v>35</v>
      </c>
      <c r="V19" s="148" t="s">
        <v>36</v>
      </c>
      <c r="W19" s="72" t="s">
        <v>37</v>
      </c>
      <c r="X19" s="148" t="s">
        <v>38</v>
      </c>
      <c r="Y19" s="73"/>
      <c r="Z19" s="47"/>
      <c r="AA19" s="47"/>
    </row>
    <row r="20" spans="1:27" ht="18" customHeight="1">
      <c r="A20" s="33" t="str">
        <f ca="1" t="shared" si="1"/>
        <v>PDL</v>
      </c>
      <c r="B20" s="33">
        <f ca="1" t="shared" si="1"/>
        <v>49</v>
      </c>
      <c r="C20" s="22">
        <v>2</v>
      </c>
      <c r="D20" s="62" t="str">
        <f ca="1" t="shared" si="2"/>
        <v>BER Xavier</v>
      </c>
      <c r="E20" s="33" t="str">
        <f ca="1" t="shared" si="2"/>
        <v>M</v>
      </c>
      <c r="F20" s="33">
        <v>40</v>
      </c>
      <c r="G20" s="33" t="str">
        <f ca="1" t="shared" si="3"/>
        <v>JUDO CLUB ANGERS LA ROSERAIE</v>
      </c>
      <c r="H20" s="63">
        <v>10</v>
      </c>
      <c r="I20" s="64">
        <v>0</v>
      </c>
      <c r="J20" s="64">
        <v>10</v>
      </c>
      <c r="K20" s="64">
        <v>0</v>
      </c>
      <c r="L20" s="65" t="str">
        <f t="shared" si="4"/>
        <v>-</v>
      </c>
      <c r="M20" s="63">
        <v>0</v>
      </c>
      <c r="N20" s="74"/>
      <c r="O20" s="68">
        <f t="shared" si="5"/>
        <v>20</v>
      </c>
      <c r="P20" s="69"/>
      <c r="Q20" s="70"/>
      <c r="R20" s="71">
        <f ca="1" t="shared" si="6"/>
        <v>60</v>
      </c>
      <c r="S20" s="60"/>
      <c r="T20" s="47"/>
      <c r="U20" s="72" t="s">
        <v>39</v>
      </c>
      <c r="V20" s="72" t="s">
        <v>40</v>
      </c>
      <c r="W20" s="148" t="s">
        <v>41</v>
      </c>
      <c r="X20" s="72" t="s">
        <v>42</v>
      </c>
      <c r="Y20" s="75"/>
      <c r="Z20" s="76"/>
      <c r="AA20" s="47"/>
    </row>
    <row r="21" spans="1:27" ht="18" customHeight="1">
      <c r="A21" s="33" t="str">
        <f ca="1" t="shared" si="1"/>
        <v>PDL</v>
      </c>
      <c r="B21" s="33">
        <f ca="1" t="shared" si="1"/>
        <v>44</v>
      </c>
      <c r="C21" s="22">
        <v>3</v>
      </c>
      <c r="D21" s="62" t="str">
        <f ca="1" t="shared" si="2"/>
        <v>BONNET Jean-Baptiste</v>
      </c>
      <c r="E21" s="33" t="str">
        <f ca="1" t="shared" si="2"/>
        <v>M</v>
      </c>
      <c r="F21" s="33">
        <v>90</v>
      </c>
      <c r="G21" s="33" t="str">
        <f ca="1" t="shared" si="3"/>
        <v>JC ST SEBASTIEN</v>
      </c>
      <c r="H21" s="63">
        <v>0</v>
      </c>
      <c r="I21" s="64">
        <v>0</v>
      </c>
      <c r="J21" s="64">
        <v>0</v>
      </c>
      <c r="K21" s="64" t="str">
        <f>IF(M21&lt;&gt;"","-","")</f>
        <v>-</v>
      </c>
      <c r="L21" s="65" t="str">
        <f t="shared" si="4"/>
        <v>-</v>
      </c>
      <c r="M21" s="63">
        <v>0</v>
      </c>
      <c r="N21" s="74">
        <v>10</v>
      </c>
      <c r="O21" s="68">
        <f t="shared" si="5"/>
        <v>10</v>
      </c>
      <c r="P21" s="69"/>
      <c r="Q21" s="70"/>
      <c r="R21" s="128">
        <f ca="1" t="shared" si="6"/>
        <v>100</v>
      </c>
      <c r="S21" s="60"/>
      <c r="T21" s="47"/>
      <c r="U21" s="47"/>
      <c r="V21" s="47"/>
      <c r="W21" s="77"/>
      <c r="X21" s="77"/>
      <c r="Y21" s="78"/>
      <c r="Z21" s="76"/>
      <c r="AA21" s="47"/>
    </row>
    <row r="22" spans="1:27" ht="18" customHeight="1">
      <c r="A22" s="33" t="str">
        <f ca="1" t="shared" si="1"/>
        <v>PDL</v>
      </c>
      <c r="B22" s="33">
        <f ca="1" t="shared" si="1"/>
        <v>53</v>
      </c>
      <c r="C22" s="22">
        <v>4</v>
      </c>
      <c r="D22" s="62" t="str">
        <f ca="1" t="shared" si="2"/>
        <v>MERLE ROMAIN</v>
      </c>
      <c r="E22" s="33" t="str">
        <f ca="1" t="shared" si="2"/>
        <v>M</v>
      </c>
      <c r="F22" s="33">
        <v>50</v>
      </c>
      <c r="G22" s="33" t="str">
        <f ca="1" t="shared" si="3"/>
        <v>JUDO CLUB LAVALLOIS</v>
      </c>
      <c r="H22" s="63">
        <v>0</v>
      </c>
      <c r="I22" s="64">
        <v>0</v>
      </c>
      <c r="J22" s="64">
        <v>0</v>
      </c>
      <c r="K22" s="64">
        <v>0</v>
      </c>
      <c r="L22" s="65" t="str">
        <f t="shared" si="4"/>
        <v>-</v>
      </c>
      <c r="M22" s="63">
        <v>0</v>
      </c>
      <c r="N22" s="74"/>
      <c r="O22" s="68">
        <f t="shared" si="5"/>
        <v>0</v>
      </c>
      <c r="P22" s="69"/>
      <c r="Q22" s="70"/>
      <c r="R22" s="71">
        <f ca="1" t="shared" si="6"/>
        <v>50</v>
      </c>
      <c r="S22" s="60"/>
      <c r="T22" s="47"/>
      <c r="U22" s="47"/>
      <c r="V22" s="78"/>
      <c r="W22" s="78"/>
      <c r="X22" s="78"/>
      <c r="Y22" s="78"/>
      <c r="Z22" s="76"/>
      <c r="AA22" s="47"/>
    </row>
    <row r="23" spans="1:27" ht="18" customHeight="1" thickBot="1">
      <c r="A23" s="33" t="str">
        <f ca="1" t="shared" si="1"/>
        <v>PIC</v>
      </c>
      <c r="B23" s="33">
        <f ca="1" t="shared" si="1"/>
        <v>60</v>
      </c>
      <c r="C23" s="22">
        <v>5</v>
      </c>
      <c r="D23" s="62" t="str">
        <f ca="1" t="shared" si="2"/>
        <v>PELOILLE David</v>
      </c>
      <c r="E23" s="33" t="str">
        <f ca="1" t="shared" si="2"/>
        <v>M</v>
      </c>
      <c r="F23" s="33">
        <v>47</v>
      </c>
      <c r="G23" s="33" t="str">
        <f ca="1" t="shared" si="3"/>
        <v>J.C.CHANTILLY</v>
      </c>
      <c r="H23" s="63">
        <v>10</v>
      </c>
      <c r="I23" s="64">
        <v>10</v>
      </c>
      <c r="J23" s="64">
        <v>10</v>
      </c>
      <c r="K23" s="64">
        <v>0</v>
      </c>
      <c r="L23" s="65" t="str">
        <f t="shared" si="4"/>
        <v>-</v>
      </c>
      <c r="M23" s="63">
        <v>10</v>
      </c>
      <c r="N23" s="74"/>
      <c r="O23" s="68">
        <f t="shared" si="5"/>
        <v>40</v>
      </c>
      <c r="P23" s="69"/>
      <c r="Q23" s="70"/>
      <c r="R23" s="71">
        <f ca="1" t="shared" si="6"/>
        <v>87</v>
      </c>
      <c r="S23" s="60"/>
      <c r="T23" s="47"/>
      <c r="U23" s="47"/>
      <c r="V23" s="47"/>
      <c r="W23" s="79" t="s">
        <v>82</v>
      </c>
      <c r="X23" s="79"/>
      <c r="Y23" s="47"/>
      <c r="Z23" s="47"/>
      <c r="AA23" s="47"/>
    </row>
    <row r="24" spans="1:27" ht="18" customHeight="1" thickBot="1">
      <c r="A24" s="33" t="str">
        <f ca="1" t="shared" si="1"/>
        <v>PDL</v>
      </c>
      <c r="B24" s="33">
        <f ca="1" t="shared" si="1"/>
        <v>44</v>
      </c>
      <c r="C24" s="22">
        <v>6</v>
      </c>
      <c r="D24" s="62" t="str">
        <f ca="1" t="shared" si="2"/>
        <v>HERBIN Thierry</v>
      </c>
      <c r="E24" s="33" t="str">
        <f ca="1" t="shared" si="2"/>
        <v>M</v>
      </c>
      <c r="F24" s="33">
        <v>70</v>
      </c>
      <c r="G24" s="33" t="str">
        <f ca="1" t="shared" si="3"/>
        <v>JUDO CLUB DE BOUAYE</v>
      </c>
      <c r="H24" s="63">
        <v>0</v>
      </c>
      <c r="I24" s="64" t="str">
        <f>IF(M24&lt;&gt;"","-","")</f>
        <v>-</v>
      </c>
      <c r="J24" s="64" t="str">
        <f>IF(M24&lt;&gt;"","-","")</f>
        <v>-</v>
      </c>
      <c r="K24" s="64" t="str">
        <f>IF(M24&lt;&gt;"","-","")</f>
        <v>-</v>
      </c>
      <c r="L24" s="65" t="str">
        <f t="shared" si="4"/>
        <v>-</v>
      </c>
      <c r="M24" s="63" t="s">
        <v>133</v>
      </c>
      <c r="N24" s="74"/>
      <c r="O24" s="68">
        <f t="shared" si="5"/>
        <v>0</v>
      </c>
      <c r="P24" s="69"/>
      <c r="Q24" s="70"/>
      <c r="R24" s="71">
        <f ca="1" t="shared" si="6"/>
        <v>70</v>
      </c>
      <c r="S24" s="60"/>
      <c r="T24" s="47"/>
      <c r="U24" s="47"/>
      <c r="V24" s="47"/>
      <c r="W24" s="80" t="s">
        <v>83</v>
      </c>
      <c r="X24" s="81" t="s">
        <v>84</v>
      </c>
      <c r="Y24" s="47"/>
      <c r="Z24" s="47"/>
      <c r="AA24" s="47"/>
    </row>
    <row r="25" spans="1:27" ht="18" customHeight="1">
      <c r="A25" s="33" t="str">
        <f ca="1" t="shared" si="1"/>
        <v>PDL</v>
      </c>
      <c r="B25" s="33">
        <f ca="1" t="shared" si="1"/>
        <v>49</v>
      </c>
      <c r="C25" s="22">
        <v>7</v>
      </c>
      <c r="D25" s="62" t="str">
        <f ca="1" t="shared" si="2"/>
        <v>BRIAND Denis</v>
      </c>
      <c r="E25" s="33" t="str">
        <f ca="1" t="shared" si="2"/>
        <v>M</v>
      </c>
      <c r="F25" s="33">
        <v>40</v>
      </c>
      <c r="G25" s="33" t="str">
        <f ca="1" t="shared" si="3"/>
        <v>UNION CHOLET JUDO 49</v>
      </c>
      <c r="H25" s="63">
        <v>10</v>
      </c>
      <c r="I25" s="64">
        <v>10</v>
      </c>
      <c r="J25" s="64">
        <v>10</v>
      </c>
      <c r="K25" s="64">
        <v>10</v>
      </c>
      <c r="L25" s="65" t="str">
        <f t="shared" si="4"/>
        <v>-</v>
      </c>
      <c r="M25" s="82">
        <v>0</v>
      </c>
      <c r="N25" s="83"/>
      <c r="O25" s="68">
        <f t="shared" si="5"/>
        <v>40</v>
      </c>
      <c r="P25" s="69"/>
      <c r="Q25" s="70"/>
      <c r="R25" s="71">
        <f ca="1" t="shared" si="6"/>
        <v>80</v>
      </c>
      <c r="S25" s="60"/>
      <c r="T25" s="47"/>
      <c r="U25" s="47"/>
      <c r="V25" s="47"/>
      <c r="W25" s="84">
        <v>7</v>
      </c>
      <c r="X25" s="85">
        <v>10</v>
      </c>
      <c r="Y25" s="47"/>
      <c r="Z25" s="47"/>
      <c r="AA25" s="47"/>
    </row>
    <row r="26" spans="1:27" ht="18" customHeight="1" thickBot="1">
      <c r="A26" s="33" t="str">
        <f ca="1" t="shared" si="1"/>
        <v>PDL</v>
      </c>
      <c r="B26" s="33">
        <f ca="1" t="shared" si="1"/>
        <v>49</v>
      </c>
      <c r="C26" s="22">
        <v>8</v>
      </c>
      <c r="D26" s="62" t="str">
        <f ca="1" t="shared" si="2"/>
        <v>FERCHAUD Pierrick</v>
      </c>
      <c r="E26" s="33" t="str">
        <f ca="1" t="shared" si="2"/>
        <v>M</v>
      </c>
      <c r="F26" s="33">
        <v>95</v>
      </c>
      <c r="G26" s="33" t="str">
        <f ca="1" t="shared" si="3"/>
        <v>UNION CHOLET JUDO 49</v>
      </c>
      <c r="H26" s="86">
        <v>10</v>
      </c>
      <c r="I26" s="87" t="str">
        <f>IF(M26&lt;&gt;"","-","")</f>
        <v>-</v>
      </c>
      <c r="J26" s="87" t="str">
        <f>IF(M26&lt;&gt;"","-","")</f>
        <v>-</v>
      </c>
      <c r="K26" s="87" t="str">
        <f>IF(M26&lt;&gt;"","-","")</f>
        <v>-</v>
      </c>
      <c r="L26" s="88" t="str">
        <f t="shared" si="4"/>
        <v>-</v>
      </c>
      <c r="M26" s="86" t="s">
        <v>136</v>
      </c>
      <c r="N26" s="89"/>
      <c r="O26" s="90">
        <f t="shared" si="5"/>
        <v>10</v>
      </c>
      <c r="P26" s="91"/>
      <c r="Q26" s="70"/>
      <c r="R26" s="128">
        <f ca="1" t="shared" si="6"/>
        <v>105</v>
      </c>
      <c r="S26" s="60"/>
      <c r="T26" s="47"/>
      <c r="U26" s="47"/>
      <c r="V26" s="47"/>
      <c r="W26" s="92"/>
      <c r="X26" s="93"/>
      <c r="Y26" s="47"/>
      <c r="Z26" s="47"/>
      <c r="AA26" s="47"/>
    </row>
    <row r="27" ht="11.25">
      <c r="N27" s="32" t="s">
        <v>85</v>
      </c>
    </row>
    <row r="28" spans="3:35" ht="11.25" hidden="1">
      <c r="C28" s="45">
        <f>COUNT(H19:N26)/2</f>
        <v>16</v>
      </c>
      <c r="G28" s="94" t="s">
        <v>86</v>
      </c>
      <c r="H28" s="95">
        <v>1</v>
      </c>
      <c r="I28" s="95">
        <v>2</v>
      </c>
      <c r="J28" s="95">
        <v>3</v>
      </c>
      <c r="K28" s="95">
        <v>4</v>
      </c>
      <c r="L28" s="95">
        <v>5</v>
      </c>
      <c r="M28" s="95"/>
      <c r="N28" s="95"/>
      <c r="O28" s="95">
        <v>6</v>
      </c>
      <c r="P28" s="95">
        <v>7</v>
      </c>
      <c r="Q28" s="95"/>
      <c r="R28" s="95">
        <v>8</v>
      </c>
      <c r="S28" s="95">
        <v>9</v>
      </c>
      <c r="T28" s="95"/>
      <c r="U28" s="95">
        <v>10</v>
      </c>
      <c r="V28" s="95"/>
      <c r="W28" s="95">
        <v>12</v>
      </c>
      <c r="X28" s="95">
        <v>11</v>
      </c>
      <c r="Y28" s="95"/>
      <c r="Z28" s="95"/>
      <c r="AA28" s="95"/>
      <c r="AB28" s="96">
        <v>15</v>
      </c>
      <c r="AC28" s="96">
        <v>13</v>
      </c>
      <c r="AD28" s="96"/>
      <c r="AE28" s="96">
        <v>16</v>
      </c>
      <c r="AF28" s="96"/>
      <c r="AG28" s="96"/>
      <c r="AH28" s="96">
        <v>14</v>
      </c>
      <c r="AI28" s="96"/>
    </row>
    <row r="29" spans="7:35" ht="11.25" hidden="1">
      <c r="G29" s="94" t="s">
        <v>87</v>
      </c>
      <c r="H29" s="95">
        <v>1</v>
      </c>
      <c r="I29" s="95">
        <v>1</v>
      </c>
      <c r="J29" s="95">
        <v>2</v>
      </c>
      <c r="K29" s="95">
        <v>1</v>
      </c>
      <c r="L29" s="95">
        <v>2</v>
      </c>
      <c r="M29" s="95"/>
      <c r="N29" s="95"/>
      <c r="O29" s="95">
        <v>2</v>
      </c>
      <c r="P29" s="95">
        <v>2</v>
      </c>
      <c r="Q29" s="95"/>
      <c r="R29" s="95">
        <v>3</v>
      </c>
      <c r="S29" s="95">
        <v>3</v>
      </c>
      <c r="T29" s="95"/>
      <c r="U29" s="95">
        <v>4</v>
      </c>
      <c r="V29" s="95"/>
      <c r="W29" s="95">
        <v>3</v>
      </c>
      <c r="X29" s="95">
        <v>4</v>
      </c>
      <c r="Y29" s="95"/>
      <c r="Z29" s="95"/>
      <c r="AA29" s="95"/>
      <c r="AB29" s="96">
        <v>2</v>
      </c>
      <c r="AC29" s="96">
        <v>1</v>
      </c>
      <c r="AD29" s="96"/>
      <c r="AE29" s="96">
        <v>2</v>
      </c>
      <c r="AF29" s="96"/>
      <c r="AG29" s="96"/>
      <c r="AH29" s="96">
        <v>1</v>
      </c>
      <c r="AI29" s="96"/>
    </row>
    <row r="30" spans="7:35" ht="11.25" hidden="1">
      <c r="G30" s="94" t="s">
        <v>88</v>
      </c>
      <c r="H30" s="95">
        <v>1</v>
      </c>
      <c r="I30" s="95">
        <v>1</v>
      </c>
      <c r="J30" s="95">
        <v>1</v>
      </c>
      <c r="K30" s="95">
        <v>1</v>
      </c>
      <c r="L30" s="95">
        <v>2</v>
      </c>
      <c r="M30" s="95"/>
      <c r="N30" s="95"/>
      <c r="O30" s="95">
        <v>3</v>
      </c>
      <c r="P30" s="95">
        <v>1</v>
      </c>
      <c r="Q30" s="95"/>
      <c r="R30" s="95">
        <v>3</v>
      </c>
      <c r="S30" s="95">
        <v>2</v>
      </c>
      <c r="T30" s="95"/>
      <c r="U30" s="95">
        <v>3</v>
      </c>
      <c r="V30" s="95"/>
      <c r="W30" s="95">
        <v>4</v>
      </c>
      <c r="X30" s="95">
        <v>4</v>
      </c>
      <c r="Y30" s="95"/>
      <c r="Z30" s="95"/>
      <c r="AA30" s="95"/>
      <c r="AB30" s="96">
        <v>1</v>
      </c>
      <c r="AC30" s="96">
        <v>1</v>
      </c>
      <c r="AD30" s="96"/>
      <c r="AE30" s="96">
        <v>1</v>
      </c>
      <c r="AF30" s="96"/>
      <c r="AG30" s="96"/>
      <c r="AH30" s="96">
        <v>1</v>
      </c>
      <c r="AI30" s="96"/>
    </row>
  </sheetData>
  <sheetProtection formatCells="0" formatColumns="0" selectLockedCells="1"/>
  <mergeCells count="29">
    <mergeCell ref="O25:P25"/>
    <mergeCell ref="O26:P26"/>
    <mergeCell ref="O21:P21"/>
    <mergeCell ref="O22:P22"/>
    <mergeCell ref="O23:P23"/>
    <mergeCell ref="O24:P24"/>
    <mergeCell ref="R18:S18"/>
    <mergeCell ref="R19:S19"/>
    <mergeCell ref="R20:S20"/>
    <mergeCell ref="M17:N17"/>
    <mergeCell ref="O18:P18"/>
    <mergeCell ref="O19:P19"/>
    <mergeCell ref="O20:P20"/>
    <mergeCell ref="G4:G6"/>
    <mergeCell ref="P1:R1"/>
    <mergeCell ref="K2:N2"/>
    <mergeCell ref="P2:P3"/>
    <mergeCell ref="Q2:Q3"/>
    <mergeCell ref="R2:R3"/>
    <mergeCell ref="U18:X18"/>
    <mergeCell ref="W23:X23"/>
    <mergeCell ref="W25:W26"/>
    <mergeCell ref="X25:X26"/>
    <mergeCell ref="R21:S21"/>
    <mergeCell ref="R26:S26"/>
    <mergeCell ref="R22:S22"/>
    <mergeCell ref="R23:S23"/>
    <mergeCell ref="R24:S24"/>
    <mergeCell ref="R25:S25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AI30"/>
  <sheetViews>
    <sheetView zoomScale="92" zoomScaleNormal="92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32" customWidth="1"/>
    <col min="2" max="2" width="5.140625" style="32" customWidth="1"/>
    <col min="3" max="3" width="4.57421875" style="45" bestFit="1" customWidth="1"/>
    <col min="4" max="4" width="22.57421875" style="32" customWidth="1"/>
    <col min="5" max="5" width="3.140625" style="32" customWidth="1"/>
    <col min="6" max="6" width="7.7109375" style="32" customWidth="1"/>
    <col min="7" max="7" width="22.00390625" style="32" customWidth="1"/>
    <col min="8" max="12" width="4.7109375" style="32" customWidth="1"/>
    <col min="13" max="14" width="5.28125" style="32" customWidth="1"/>
    <col min="15" max="27" width="4.7109375" style="32" customWidth="1"/>
    <col min="28" max="31" width="4.7109375" style="47" hidden="1" customWidth="1"/>
    <col min="32" max="32" width="4.7109375" style="47" customWidth="1"/>
    <col min="33" max="35" width="4.7109375" style="47" hidden="1" customWidth="1"/>
    <col min="36" max="16384" width="11.421875" style="32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  <c r="W1" s="5"/>
      <c r="AB1" s="6"/>
      <c r="AC1" s="6"/>
      <c r="AD1" s="6"/>
      <c r="AE1" s="6"/>
      <c r="AF1" s="6"/>
      <c r="AG1" s="6"/>
      <c r="AH1" s="6"/>
      <c r="AI1" s="6"/>
    </row>
    <row r="2" spans="3:35" s="1" customFormat="1" ht="16.5" customHeight="1" thickBot="1">
      <c r="C2" s="7"/>
      <c r="D2" s="3"/>
      <c r="E2" s="3"/>
      <c r="F2" s="8" t="s">
        <v>1</v>
      </c>
      <c r="G2" s="9" t="s">
        <v>416</v>
      </c>
      <c r="H2" s="3">
        <v>2</v>
      </c>
      <c r="I2" s="3"/>
      <c r="J2" s="10" t="s">
        <v>3</v>
      </c>
      <c r="K2" s="11">
        <f ca="1">TODAY()</f>
        <v>41715</v>
      </c>
      <c r="L2" s="11"/>
      <c r="M2" s="11"/>
      <c r="N2" s="11"/>
      <c r="O2" s="3"/>
      <c r="P2" s="12" t="s">
        <v>90</v>
      </c>
      <c r="Q2" s="12"/>
      <c r="R2" s="13"/>
      <c r="S2" s="3"/>
      <c r="AB2" s="6"/>
      <c r="AC2" s="6"/>
      <c r="AD2" s="6"/>
      <c r="AE2" s="6"/>
      <c r="AF2" s="6"/>
      <c r="AG2" s="6"/>
      <c r="AH2" s="6"/>
      <c r="AI2" s="6"/>
    </row>
    <row r="3" spans="3:35" s="1" customFormat="1" ht="13.5" customHeight="1" thickBot="1"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4"/>
      <c r="Q3" s="14"/>
      <c r="R3" s="15"/>
      <c r="S3" s="3"/>
      <c r="AB3" s="6"/>
      <c r="AC3" s="6"/>
      <c r="AD3" s="6"/>
      <c r="AE3" s="6"/>
      <c r="AF3" s="6"/>
      <c r="AG3" s="6"/>
      <c r="AH3" s="6"/>
      <c r="AI3" s="6"/>
    </row>
    <row r="4" spans="3:35" s="1" customFormat="1" ht="12.75">
      <c r="C4" s="7"/>
      <c r="D4" s="3"/>
      <c r="E4" s="3"/>
      <c r="F4" s="3"/>
      <c r="G4" s="1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B4" s="6"/>
      <c r="AC4" s="6"/>
      <c r="AD4" s="6"/>
      <c r="AE4" s="6"/>
      <c r="AF4" s="6"/>
      <c r="AG4" s="6"/>
      <c r="AH4" s="6"/>
      <c r="AI4" s="6"/>
    </row>
    <row r="5" spans="3:35" s="1" customFormat="1" ht="12.75">
      <c r="C5" s="7"/>
      <c r="D5" s="3"/>
      <c r="E5" s="3"/>
      <c r="F5" s="17" t="s">
        <v>6</v>
      </c>
      <c r="G5" s="18"/>
      <c r="H5" s="3"/>
      <c r="I5" s="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B5" s="6"/>
      <c r="AC5" s="6"/>
      <c r="AD5" s="6"/>
      <c r="AE5" s="6"/>
      <c r="AF5" s="6"/>
      <c r="AG5" s="6"/>
      <c r="AH5" s="6"/>
      <c r="AI5" s="6"/>
    </row>
    <row r="6" spans="3:35" s="1" customFormat="1" ht="12.75">
      <c r="C6" s="7"/>
      <c r="D6" s="3"/>
      <c r="E6" s="3"/>
      <c r="F6" s="3"/>
      <c r="G6" s="19"/>
      <c r="H6" s="3"/>
      <c r="I6" s="3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B6" s="6"/>
      <c r="AC6" s="6"/>
      <c r="AD6" s="6"/>
      <c r="AE6" s="6"/>
      <c r="AF6" s="6"/>
      <c r="AG6" s="6"/>
      <c r="AH6" s="6"/>
      <c r="AI6" s="6"/>
    </row>
    <row r="7" spans="3:35" s="1" customFormat="1" ht="13.5" thickBot="1">
      <c r="C7" s="7"/>
      <c r="D7" s="3"/>
      <c r="E7" s="3"/>
      <c r="F7" s="20"/>
      <c r="G7" s="10"/>
      <c r="H7" s="10"/>
      <c r="I7" s="10"/>
      <c r="J7" s="10"/>
      <c r="K7" s="3"/>
      <c r="L7" s="3"/>
      <c r="M7" s="3"/>
      <c r="N7" s="3"/>
      <c r="O7" s="3"/>
      <c r="P7" s="3"/>
      <c r="Q7" s="3"/>
      <c r="R7" s="3"/>
      <c r="S7" s="3"/>
      <c r="T7" s="21"/>
      <c r="U7" s="3"/>
      <c r="V7" s="5"/>
      <c r="W7" s="5"/>
      <c r="AB7" s="6"/>
      <c r="AC7" s="6"/>
      <c r="AD7" s="6"/>
      <c r="AE7" s="6"/>
      <c r="AF7" s="6"/>
      <c r="AG7" s="6"/>
      <c r="AH7" s="6"/>
      <c r="AI7" s="6"/>
    </row>
    <row r="8" spans="1:35" ht="18" customHeight="1">
      <c r="A8" s="22" t="s">
        <v>8</v>
      </c>
      <c r="B8" s="22" t="s">
        <v>9</v>
      </c>
      <c r="C8" s="23" t="s">
        <v>10</v>
      </c>
      <c r="D8" s="24" t="s">
        <v>11</v>
      </c>
      <c r="E8" s="24" t="s">
        <v>12</v>
      </c>
      <c r="F8" s="23" t="s">
        <v>13</v>
      </c>
      <c r="G8" s="25" t="s">
        <v>14</v>
      </c>
      <c r="H8" s="26" t="s">
        <v>15</v>
      </c>
      <c r="I8" s="27" t="s">
        <v>16</v>
      </c>
      <c r="J8" s="28" t="s">
        <v>17</v>
      </c>
      <c r="K8" s="28" t="s">
        <v>18</v>
      </c>
      <c r="L8" s="28" t="s">
        <v>19</v>
      </c>
      <c r="M8" s="107" t="s">
        <v>20</v>
      </c>
      <c r="N8" s="29" t="s">
        <v>21</v>
      </c>
      <c r="O8" s="28" t="s">
        <v>22</v>
      </c>
      <c r="P8" s="107" t="s">
        <v>23</v>
      </c>
      <c r="Q8" s="28" t="s">
        <v>24</v>
      </c>
      <c r="R8" s="107" t="s">
        <v>25</v>
      </c>
      <c r="S8" s="28" t="s">
        <v>26</v>
      </c>
      <c r="T8" s="29" t="s">
        <v>27</v>
      </c>
      <c r="U8" s="28" t="s">
        <v>28</v>
      </c>
      <c r="V8" s="28" t="s">
        <v>29</v>
      </c>
      <c r="W8" s="28" t="s">
        <v>30</v>
      </c>
      <c r="X8" s="142" t="s">
        <v>31</v>
      </c>
      <c r="Y8" s="28" t="s">
        <v>32</v>
      </c>
      <c r="Z8" s="28" t="s">
        <v>33</v>
      </c>
      <c r="AA8" s="30" t="s">
        <v>34</v>
      </c>
      <c r="AB8" s="31" t="s">
        <v>35</v>
      </c>
      <c r="AC8" s="31" t="s">
        <v>36</v>
      </c>
      <c r="AD8" s="31" t="s">
        <v>37</v>
      </c>
      <c r="AE8" s="31" t="s">
        <v>38</v>
      </c>
      <c r="AF8" s="26" t="s">
        <v>39</v>
      </c>
      <c r="AG8" s="31" t="s">
        <v>40</v>
      </c>
      <c r="AH8" s="31" t="s">
        <v>41</v>
      </c>
      <c r="AI8" s="31" t="s">
        <v>42</v>
      </c>
    </row>
    <row r="9" spans="1:35" ht="33.75" customHeight="1">
      <c r="A9" s="33" t="s">
        <v>50</v>
      </c>
      <c r="B9" s="33">
        <v>44</v>
      </c>
      <c r="C9" s="34">
        <f aca="true" ca="1" t="shared" si="0" ref="C9:C16">OFFSET(C9,10,0)</f>
        <v>1</v>
      </c>
      <c r="D9" s="35" t="s">
        <v>417</v>
      </c>
      <c r="E9" s="33" t="s">
        <v>45</v>
      </c>
      <c r="F9" s="33">
        <v>73</v>
      </c>
      <c r="G9" s="36" t="s">
        <v>418</v>
      </c>
      <c r="H9" s="37" t="s">
        <v>49</v>
      </c>
      <c r="I9" s="38"/>
      <c r="J9" s="38"/>
      <c r="K9" s="38"/>
      <c r="L9" s="39" t="s">
        <v>265</v>
      </c>
      <c r="M9" s="38"/>
      <c r="N9" s="38"/>
      <c r="O9" s="38"/>
      <c r="P9" s="38"/>
      <c r="Q9" s="39" t="s">
        <v>47</v>
      </c>
      <c r="R9" s="38"/>
      <c r="S9" s="38"/>
      <c r="T9" s="38"/>
      <c r="U9" s="38"/>
      <c r="V9" s="38"/>
      <c r="W9" s="39" t="s">
        <v>47</v>
      </c>
      <c r="X9" s="38"/>
      <c r="Y9" s="38"/>
      <c r="Z9" s="39" t="s">
        <v>47</v>
      </c>
      <c r="AA9" s="38"/>
      <c r="AB9" s="40"/>
      <c r="AC9" s="40"/>
      <c r="AD9" s="41"/>
      <c r="AE9" s="41"/>
      <c r="AF9" s="41"/>
      <c r="AG9" s="41"/>
      <c r="AH9" s="41"/>
      <c r="AI9" s="41"/>
    </row>
    <row r="10" spans="1:35" ht="33.75" customHeight="1">
      <c r="A10" s="33" t="s">
        <v>43</v>
      </c>
      <c r="B10" s="33">
        <v>22</v>
      </c>
      <c r="C10" s="34">
        <f ca="1" t="shared" si="0"/>
        <v>2</v>
      </c>
      <c r="D10" s="35" t="s">
        <v>419</v>
      </c>
      <c r="E10" s="33" t="s">
        <v>45</v>
      </c>
      <c r="F10" s="33">
        <v>74</v>
      </c>
      <c r="G10" s="36" t="s">
        <v>420</v>
      </c>
      <c r="H10" s="38"/>
      <c r="I10" s="39" t="s">
        <v>53</v>
      </c>
      <c r="J10" s="38"/>
      <c r="K10" s="38"/>
      <c r="L10" s="38"/>
      <c r="M10" s="39"/>
      <c r="N10" s="38"/>
      <c r="O10" s="38"/>
      <c r="P10" s="39"/>
      <c r="Q10" s="38"/>
      <c r="R10" s="39"/>
      <c r="S10" s="38"/>
      <c r="T10" s="38"/>
      <c r="U10" s="38"/>
      <c r="V10" s="38"/>
      <c r="W10" s="38"/>
      <c r="X10" s="39"/>
      <c r="Y10" s="38"/>
      <c r="Z10" s="38"/>
      <c r="AA10" s="38"/>
      <c r="AB10" s="40"/>
      <c r="AC10" s="41"/>
      <c r="AD10" s="40"/>
      <c r="AE10" s="41"/>
      <c r="AF10" s="41"/>
      <c r="AG10" s="41"/>
      <c r="AH10" s="41"/>
      <c r="AI10" s="41"/>
    </row>
    <row r="11" spans="1:35" ht="33.75" customHeight="1">
      <c r="A11" s="33" t="s">
        <v>50</v>
      </c>
      <c r="B11" s="33">
        <v>44</v>
      </c>
      <c r="C11" s="34">
        <f ca="1" t="shared" si="0"/>
        <v>3</v>
      </c>
      <c r="D11" s="35" t="s">
        <v>421</v>
      </c>
      <c r="E11" s="33" t="s">
        <v>45</v>
      </c>
      <c r="F11" s="33">
        <v>74</v>
      </c>
      <c r="G11" s="36" t="s">
        <v>256</v>
      </c>
      <c r="H11" s="38"/>
      <c r="I11" s="39" t="s">
        <v>47</v>
      </c>
      <c r="J11" s="38"/>
      <c r="K11" s="38"/>
      <c r="L11" s="38"/>
      <c r="M11" s="38"/>
      <c r="N11" s="38"/>
      <c r="O11" s="39" t="s">
        <v>47</v>
      </c>
      <c r="P11" s="38"/>
      <c r="Q11" s="38"/>
      <c r="R11" s="38"/>
      <c r="S11" s="39" t="s">
        <v>47</v>
      </c>
      <c r="T11" s="38"/>
      <c r="U11" s="38"/>
      <c r="V11" s="39" t="s">
        <v>47</v>
      </c>
      <c r="W11" s="38"/>
      <c r="X11" s="38"/>
      <c r="Y11" s="39" t="s">
        <v>47</v>
      </c>
      <c r="Z11" s="38"/>
      <c r="AA11" s="38"/>
      <c r="AB11" s="41"/>
      <c r="AC11" s="40"/>
      <c r="AD11" s="41"/>
      <c r="AE11" s="40"/>
      <c r="AF11" s="41"/>
      <c r="AG11" s="41"/>
      <c r="AH11" s="41"/>
      <c r="AI11" s="41"/>
    </row>
    <row r="12" spans="1:35" ht="33.75" customHeight="1">
      <c r="A12" s="33" t="s">
        <v>50</v>
      </c>
      <c r="B12" s="33">
        <v>85</v>
      </c>
      <c r="C12" s="34">
        <f ca="1" t="shared" si="0"/>
        <v>4</v>
      </c>
      <c r="D12" s="35" t="s">
        <v>422</v>
      </c>
      <c r="E12" s="33" t="s">
        <v>45</v>
      </c>
      <c r="F12" s="33">
        <v>74</v>
      </c>
      <c r="G12" s="36" t="s">
        <v>423</v>
      </c>
      <c r="H12" s="39" t="s">
        <v>47</v>
      </c>
      <c r="I12" s="38"/>
      <c r="J12" s="39" t="s">
        <v>47</v>
      </c>
      <c r="K12" s="38"/>
      <c r="L12" s="38"/>
      <c r="M12" s="38"/>
      <c r="N12" s="39" t="s">
        <v>47</v>
      </c>
      <c r="O12" s="38"/>
      <c r="P12" s="38"/>
      <c r="Q12" s="38"/>
      <c r="R12" s="39"/>
      <c r="S12" s="38"/>
      <c r="T12" s="38"/>
      <c r="U12" s="39" t="s">
        <v>47</v>
      </c>
      <c r="V12" s="38"/>
      <c r="W12" s="38"/>
      <c r="X12" s="38"/>
      <c r="Y12" s="38"/>
      <c r="Z12" s="38"/>
      <c r="AA12" s="38"/>
      <c r="AB12" s="41"/>
      <c r="AC12" s="41"/>
      <c r="AD12" s="41"/>
      <c r="AE12" s="40"/>
      <c r="AF12" s="40" t="s">
        <v>47</v>
      </c>
      <c r="AG12" s="41"/>
      <c r="AH12" s="41"/>
      <c r="AI12" s="41"/>
    </row>
    <row r="13" spans="1:35" ht="33.75" customHeight="1">
      <c r="A13" s="33" t="s">
        <v>50</v>
      </c>
      <c r="B13" s="33">
        <v>72</v>
      </c>
      <c r="C13" s="34">
        <f ca="1" t="shared" si="0"/>
        <v>5</v>
      </c>
      <c r="D13" s="143" t="s">
        <v>424</v>
      </c>
      <c r="E13" s="33" t="s">
        <v>45</v>
      </c>
      <c r="F13" s="33">
        <v>75</v>
      </c>
      <c r="G13" s="36" t="s">
        <v>140</v>
      </c>
      <c r="H13" s="38"/>
      <c r="I13" s="38"/>
      <c r="J13" s="39" t="s">
        <v>47</v>
      </c>
      <c r="K13" s="38"/>
      <c r="L13" s="39" t="s">
        <v>47</v>
      </c>
      <c r="M13" s="38"/>
      <c r="N13" s="38"/>
      <c r="O13" s="39" t="s">
        <v>53</v>
      </c>
      <c r="P13" s="38"/>
      <c r="Q13" s="38"/>
      <c r="R13" s="38"/>
      <c r="S13" s="38"/>
      <c r="T13" s="39" t="s">
        <v>47</v>
      </c>
      <c r="U13" s="38"/>
      <c r="V13" s="38"/>
      <c r="W13" s="38"/>
      <c r="X13" s="39"/>
      <c r="Y13" s="38"/>
      <c r="Z13" s="38"/>
      <c r="AA13" s="38"/>
      <c r="AB13" s="41"/>
      <c r="AC13" s="41"/>
      <c r="AD13" s="41"/>
      <c r="AE13" s="41"/>
      <c r="AF13" s="41"/>
      <c r="AG13" s="40"/>
      <c r="AH13" s="40"/>
      <c r="AI13" s="41"/>
    </row>
    <row r="14" spans="1:35" ht="33.75" customHeight="1">
      <c r="A14" s="33" t="s">
        <v>50</v>
      </c>
      <c r="B14" s="33">
        <v>44</v>
      </c>
      <c r="C14" s="34">
        <f ca="1" t="shared" si="0"/>
        <v>6</v>
      </c>
      <c r="D14" s="35" t="s">
        <v>425</v>
      </c>
      <c r="E14" s="33" t="s">
        <v>45</v>
      </c>
      <c r="F14" s="33">
        <v>76</v>
      </c>
      <c r="G14" s="36" t="s">
        <v>145</v>
      </c>
      <c r="H14" s="38"/>
      <c r="I14" s="38"/>
      <c r="J14" s="38"/>
      <c r="K14" s="39" t="s">
        <v>47</v>
      </c>
      <c r="L14" s="38"/>
      <c r="M14" s="39"/>
      <c r="N14" s="38"/>
      <c r="O14" s="38"/>
      <c r="P14" s="38"/>
      <c r="Q14" s="39" t="s">
        <v>47</v>
      </c>
      <c r="R14" s="38"/>
      <c r="S14" s="38"/>
      <c r="T14" s="38"/>
      <c r="U14" s="38"/>
      <c r="V14" s="38"/>
      <c r="W14" s="38"/>
      <c r="X14" s="38"/>
      <c r="Y14" s="39" t="s">
        <v>60</v>
      </c>
      <c r="Z14" s="38"/>
      <c r="AA14" s="39" t="s">
        <v>47</v>
      </c>
      <c r="AB14" s="41"/>
      <c r="AC14" s="41"/>
      <c r="AD14" s="41"/>
      <c r="AE14" s="41"/>
      <c r="AF14" s="40" t="s">
        <v>53</v>
      </c>
      <c r="AG14" s="40"/>
      <c r="AH14" s="41"/>
      <c r="AI14" s="41"/>
    </row>
    <row r="15" spans="1:35" s="44" customFormat="1" ht="33.75" customHeight="1">
      <c r="A15" s="33" t="s">
        <v>118</v>
      </c>
      <c r="B15" s="33">
        <v>37</v>
      </c>
      <c r="C15" s="34">
        <f ca="1" t="shared" si="0"/>
        <v>7</v>
      </c>
      <c r="D15" s="35" t="s">
        <v>426</v>
      </c>
      <c r="E15" s="33" t="s">
        <v>45</v>
      </c>
      <c r="F15" s="33">
        <v>76</v>
      </c>
      <c r="G15" s="36" t="s">
        <v>326</v>
      </c>
      <c r="H15" s="38"/>
      <c r="I15" s="38"/>
      <c r="J15" s="38"/>
      <c r="K15" s="38"/>
      <c r="L15" s="38"/>
      <c r="M15" s="38"/>
      <c r="N15" s="38"/>
      <c r="O15" s="38"/>
      <c r="P15" s="39"/>
      <c r="Q15" s="38"/>
      <c r="R15" s="38"/>
      <c r="S15" s="39" t="s">
        <v>54</v>
      </c>
      <c r="T15" s="38"/>
      <c r="U15" s="39" t="s">
        <v>49</v>
      </c>
      <c r="V15" s="38"/>
      <c r="W15" s="39" t="s">
        <v>47</v>
      </c>
      <c r="X15" s="38"/>
      <c r="Y15" s="38"/>
      <c r="Z15" s="38"/>
      <c r="AA15" s="39" t="s">
        <v>53</v>
      </c>
      <c r="AB15" s="42"/>
      <c r="AC15" s="42"/>
      <c r="AD15" s="42"/>
      <c r="AE15" s="42"/>
      <c r="AF15" s="42"/>
      <c r="AG15" s="42"/>
      <c r="AH15" s="43"/>
      <c r="AI15" s="43"/>
    </row>
    <row r="16" spans="1:35" ht="33.75" customHeight="1">
      <c r="A16" s="33" t="s">
        <v>50</v>
      </c>
      <c r="B16" s="33">
        <v>44</v>
      </c>
      <c r="C16" s="34">
        <f ca="1" t="shared" si="0"/>
        <v>8</v>
      </c>
      <c r="D16" s="35" t="s">
        <v>427</v>
      </c>
      <c r="E16" s="33" t="s">
        <v>45</v>
      </c>
      <c r="F16" s="33">
        <v>76</v>
      </c>
      <c r="G16" s="36" t="s">
        <v>236</v>
      </c>
      <c r="H16" s="38"/>
      <c r="I16" s="38"/>
      <c r="J16" s="38"/>
      <c r="K16" s="39" t="s">
        <v>47</v>
      </c>
      <c r="L16" s="38"/>
      <c r="M16" s="38"/>
      <c r="N16" s="39" t="s">
        <v>53</v>
      </c>
      <c r="O16" s="38"/>
      <c r="P16" s="38"/>
      <c r="Q16" s="38"/>
      <c r="R16" s="38"/>
      <c r="S16" s="38"/>
      <c r="T16" s="39" t="s">
        <v>53</v>
      </c>
      <c r="U16" s="38"/>
      <c r="V16" s="39" t="s">
        <v>53</v>
      </c>
      <c r="W16" s="38"/>
      <c r="X16" s="38"/>
      <c r="Y16" s="38"/>
      <c r="Z16" s="39" t="s">
        <v>54</v>
      </c>
      <c r="AA16" s="38"/>
      <c r="AB16" s="41"/>
      <c r="AC16" s="41"/>
      <c r="AD16" s="40"/>
      <c r="AE16" s="41"/>
      <c r="AF16" s="41"/>
      <c r="AG16" s="41"/>
      <c r="AH16" s="41"/>
      <c r="AI16" s="40"/>
    </row>
    <row r="17" spans="4:27" ht="18.75" customHeight="1" thickBot="1">
      <c r="D17" s="46"/>
      <c r="E17" s="46"/>
      <c r="F17" s="46"/>
      <c r="G17" s="46"/>
      <c r="H17" s="47"/>
      <c r="I17" s="47"/>
      <c r="J17" s="47"/>
      <c r="K17" s="47"/>
      <c r="L17" s="47"/>
      <c r="M17" s="48" t="s">
        <v>69</v>
      </c>
      <c r="N17" s="48"/>
      <c r="O17" s="49"/>
      <c r="P17" s="49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22.5" customHeight="1" thickBot="1">
      <c r="A18" s="22" t="s">
        <v>8</v>
      </c>
      <c r="B18" s="22" t="s">
        <v>9</v>
      </c>
      <c r="C18" s="23" t="s">
        <v>10</v>
      </c>
      <c r="D18" s="24" t="s">
        <v>11</v>
      </c>
      <c r="E18" s="24" t="s">
        <v>12</v>
      </c>
      <c r="F18" s="50" t="s">
        <v>70</v>
      </c>
      <c r="G18" s="51" t="s">
        <v>14</v>
      </c>
      <c r="H18" s="52" t="s">
        <v>71</v>
      </c>
      <c r="I18" s="53" t="s">
        <v>72</v>
      </c>
      <c r="J18" s="53" t="s">
        <v>73</v>
      </c>
      <c r="K18" s="53" t="s">
        <v>74</v>
      </c>
      <c r="L18" s="54" t="s">
        <v>75</v>
      </c>
      <c r="M18" s="52" t="s">
        <v>76</v>
      </c>
      <c r="N18" s="55" t="s">
        <v>77</v>
      </c>
      <c r="O18" s="56" t="s">
        <v>78</v>
      </c>
      <c r="P18" s="57"/>
      <c r="Q18" s="58" t="s">
        <v>79</v>
      </c>
      <c r="R18" s="59" t="s">
        <v>80</v>
      </c>
      <c r="S18" s="60"/>
      <c r="T18" s="47"/>
      <c r="U18" s="61" t="s">
        <v>81</v>
      </c>
      <c r="V18" s="61"/>
      <c r="W18" s="61"/>
      <c r="X18" s="61"/>
      <c r="Y18" s="47"/>
      <c r="Z18" s="47"/>
      <c r="AA18" s="47"/>
    </row>
    <row r="19" spans="1:27" ht="18" customHeight="1">
      <c r="A19" s="33" t="str">
        <f aca="true" ca="1" t="shared" si="1" ref="A19:B26">OFFSET(A19,-10,0)</f>
        <v>PDL</v>
      </c>
      <c r="B19" s="33">
        <f ca="1" t="shared" si="1"/>
        <v>44</v>
      </c>
      <c r="C19" s="22">
        <v>1</v>
      </c>
      <c r="D19" s="62" t="str">
        <f aca="true" ca="1" t="shared" si="2" ref="D19:E26">OFFSET(D19,-10,0)</f>
        <v>MORIN Pierre Yves</v>
      </c>
      <c r="E19" s="33" t="str">
        <f ca="1" t="shared" si="2"/>
        <v>M</v>
      </c>
      <c r="F19" s="33">
        <v>0</v>
      </c>
      <c r="G19" s="33" t="str">
        <f aca="true" ca="1" t="shared" si="3" ref="G19:G26">OFFSET(G19,-10,0)</f>
        <v>JC DE LA DIVATTE</v>
      </c>
      <c r="H19" s="63">
        <v>7</v>
      </c>
      <c r="I19" s="64">
        <v>0</v>
      </c>
      <c r="J19" s="64">
        <v>0</v>
      </c>
      <c r="K19" s="64">
        <v>0</v>
      </c>
      <c r="L19" s="65">
        <v>0</v>
      </c>
      <c r="M19" s="66"/>
      <c r="N19" s="67"/>
      <c r="O19" s="68">
        <f aca="true" t="shared" si="4" ref="O19:O26">SUM(H19:N19)</f>
        <v>7</v>
      </c>
      <c r="P19" s="69"/>
      <c r="Q19" s="70"/>
      <c r="R19" s="71">
        <f aca="true" ca="1" t="shared" si="5" ref="R19:R26">SUM(OFFSET(R19,0,-12),OFFSET(R19,0,-3))</f>
        <v>7</v>
      </c>
      <c r="S19" s="60"/>
      <c r="T19" s="47"/>
      <c r="U19" s="72" t="s">
        <v>35</v>
      </c>
      <c r="V19" s="72" t="s">
        <v>36</v>
      </c>
      <c r="W19" s="72" t="s">
        <v>37</v>
      </c>
      <c r="X19" s="72" t="s">
        <v>38</v>
      </c>
      <c r="Y19" s="73"/>
      <c r="Z19" s="47"/>
      <c r="AA19" s="47"/>
    </row>
    <row r="20" spans="1:27" ht="18" customHeight="1">
      <c r="A20" s="33" t="str">
        <f ca="1" t="shared" si="1"/>
        <v>BRE</v>
      </c>
      <c r="B20" s="33">
        <f ca="1" t="shared" si="1"/>
        <v>22</v>
      </c>
      <c r="C20" s="22">
        <v>2</v>
      </c>
      <c r="D20" s="62" t="str">
        <f ca="1" t="shared" si="2"/>
        <v>CHOUTEAU Frederic</v>
      </c>
      <c r="E20" s="33" t="str">
        <f ca="1" t="shared" si="2"/>
        <v>M</v>
      </c>
      <c r="F20" s="33">
        <v>90</v>
      </c>
      <c r="G20" s="33" t="str">
        <f ca="1" t="shared" si="3"/>
        <v>CEPS DINAN ARMOR</v>
      </c>
      <c r="H20" s="63">
        <v>10</v>
      </c>
      <c r="I20" s="64" t="str">
        <f>IF(M20&lt;&gt;"","-","")</f>
        <v>-</v>
      </c>
      <c r="J20" s="64" t="str">
        <f>IF(M20&lt;&gt;"","-","")</f>
        <v>-</v>
      </c>
      <c r="K20" s="64" t="str">
        <f>IF(M20&lt;&gt;"","-","")</f>
        <v>-</v>
      </c>
      <c r="L20" s="65" t="str">
        <f>IF(M20&lt;&gt;"","-","")</f>
        <v>-</v>
      </c>
      <c r="M20" s="63" t="s">
        <v>136</v>
      </c>
      <c r="N20" s="74"/>
      <c r="O20" s="68">
        <f t="shared" si="4"/>
        <v>10</v>
      </c>
      <c r="P20" s="69"/>
      <c r="Q20" s="70"/>
      <c r="R20" s="128">
        <f ca="1" t="shared" si="5"/>
        <v>100</v>
      </c>
      <c r="S20" s="60"/>
      <c r="T20" s="47"/>
      <c r="U20" s="148" t="s">
        <v>39</v>
      </c>
      <c r="V20" s="147" t="s">
        <v>40</v>
      </c>
      <c r="W20" s="147" t="s">
        <v>41</v>
      </c>
      <c r="X20" s="72" t="s">
        <v>42</v>
      </c>
      <c r="Y20" s="75"/>
      <c r="Z20" s="76"/>
      <c r="AA20" s="47"/>
    </row>
    <row r="21" spans="1:27" ht="18" customHeight="1">
      <c r="A21" s="33" t="str">
        <f ca="1" t="shared" si="1"/>
        <v>PDL</v>
      </c>
      <c r="B21" s="33">
        <f ca="1" t="shared" si="1"/>
        <v>44</v>
      </c>
      <c r="C21" s="22">
        <v>3</v>
      </c>
      <c r="D21" s="62" t="str">
        <f ca="1" t="shared" si="2"/>
        <v>FILLATRE Cyril</v>
      </c>
      <c r="E21" s="33" t="str">
        <f ca="1" t="shared" si="2"/>
        <v>M</v>
      </c>
      <c r="F21" s="33">
        <v>10</v>
      </c>
      <c r="G21" s="33" t="str">
        <f ca="1" t="shared" si="3"/>
        <v>JUDO CLUB BOUGUENAIS</v>
      </c>
      <c r="H21" s="63">
        <v>0</v>
      </c>
      <c r="I21" s="64">
        <v>0</v>
      </c>
      <c r="J21" s="64">
        <v>0</v>
      </c>
      <c r="K21" s="64">
        <v>0</v>
      </c>
      <c r="L21" s="65">
        <v>0</v>
      </c>
      <c r="M21" s="63"/>
      <c r="N21" s="74"/>
      <c r="O21" s="68">
        <f t="shared" si="4"/>
        <v>0</v>
      </c>
      <c r="P21" s="69"/>
      <c r="Q21" s="70"/>
      <c r="R21" s="71">
        <f ca="1" t="shared" si="5"/>
        <v>10</v>
      </c>
      <c r="S21" s="60"/>
      <c r="T21" s="47"/>
      <c r="U21" s="47"/>
      <c r="V21" s="47"/>
      <c r="W21" s="77"/>
      <c r="X21" s="77"/>
      <c r="Y21" s="78"/>
      <c r="Z21" s="76"/>
      <c r="AA21" s="47"/>
    </row>
    <row r="22" spans="1:27" ht="18" customHeight="1">
      <c r="A22" s="33" t="str">
        <f ca="1" t="shared" si="1"/>
        <v>PDL</v>
      </c>
      <c r="B22" s="33">
        <f ca="1" t="shared" si="1"/>
        <v>85</v>
      </c>
      <c r="C22" s="22">
        <v>4</v>
      </c>
      <c r="D22" s="62" t="str">
        <f ca="1" t="shared" si="2"/>
        <v>MURZAUD Mickael</v>
      </c>
      <c r="E22" s="33" t="str">
        <f ca="1" t="shared" si="2"/>
        <v>M</v>
      </c>
      <c r="F22" s="33">
        <v>64</v>
      </c>
      <c r="G22" s="33" t="str">
        <f ca="1" t="shared" si="3"/>
        <v>DOJO DE LA SEVRE</v>
      </c>
      <c r="H22" s="63">
        <v>0</v>
      </c>
      <c r="I22" s="64">
        <v>0</v>
      </c>
      <c r="J22" s="64">
        <v>0</v>
      </c>
      <c r="K22" s="64">
        <v>0</v>
      </c>
      <c r="L22" s="65" t="str">
        <f>IF(M22&lt;&gt;"","-","")</f>
        <v>-</v>
      </c>
      <c r="M22" s="63">
        <v>0</v>
      </c>
      <c r="N22" s="74"/>
      <c r="O22" s="68">
        <f t="shared" si="4"/>
        <v>0</v>
      </c>
      <c r="P22" s="69"/>
      <c r="Q22" s="70"/>
      <c r="R22" s="71">
        <f ca="1" t="shared" si="5"/>
        <v>64</v>
      </c>
      <c r="S22" s="60"/>
      <c r="T22" s="47"/>
      <c r="U22" s="47"/>
      <c r="V22" s="78"/>
      <c r="W22" s="78"/>
      <c r="X22" s="78"/>
      <c r="Y22" s="78"/>
      <c r="Z22" s="76"/>
      <c r="AA22" s="47"/>
    </row>
    <row r="23" spans="1:27" ht="18" customHeight="1" thickBot="1">
      <c r="A23" s="33" t="str">
        <f ca="1" t="shared" si="1"/>
        <v>PDL</v>
      </c>
      <c r="B23" s="33">
        <f ca="1" t="shared" si="1"/>
        <v>72</v>
      </c>
      <c r="C23" s="22">
        <v>5</v>
      </c>
      <c r="D23" s="33" t="str">
        <f ca="1" t="shared" si="2"/>
        <v>GOBILLOT Romain</v>
      </c>
      <c r="E23" s="33" t="str">
        <f ca="1" t="shared" si="2"/>
        <v>M</v>
      </c>
      <c r="F23" s="33">
        <v>0</v>
      </c>
      <c r="G23" s="33" t="str">
        <f ca="1" t="shared" si="3"/>
        <v>ANTONNIERE JUDO CLUB 72</v>
      </c>
      <c r="H23" s="63">
        <v>0</v>
      </c>
      <c r="I23" s="64">
        <v>0</v>
      </c>
      <c r="J23" s="64">
        <v>10</v>
      </c>
      <c r="K23" s="64">
        <v>0</v>
      </c>
      <c r="L23" s="65">
        <f>IF(M23&lt;&gt;"","-","")</f>
      </c>
      <c r="M23" s="63"/>
      <c r="N23" s="74"/>
      <c r="O23" s="68">
        <f t="shared" si="4"/>
        <v>10</v>
      </c>
      <c r="P23" s="69"/>
      <c r="Q23" s="70"/>
      <c r="R23" s="71">
        <f ca="1" t="shared" si="5"/>
        <v>10</v>
      </c>
      <c r="S23" s="60"/>
      <c r="T23" s="47"/>
      <c r="U23" s="47"/>
      <c r="V23" s="47"/>
      <c r="W23" s="79" t="s">
        <v>82</v>
      </c>
      <c r="X23" s="79"/>
      <c r="Y23" s="47"/>
      <c r="Z23" s="47"/>
      <c r="AA23" s="47"/>
    </row>
    <row r="24" spans="1:27" ht="18" customHeight="1" thickBot="1">
      <c r="A24" s="33" t="str">
        <f ca="1" t="shared" si="1"/>
        <v>PDL</v>
      </c>
      <c r="B24" s="33">
        <f ca="1" t="shared" si="1"/>
        <v>44</v>
      </c>
      <c r="C24" s="22">
        <v>6</v>
      </c>
      <c r="D24" s="62" t="str">
        <f ca="1" t="shared" si="2"/>
        <v>BEAUFILS Jerome</v>
      </c>
      <c r="E24" s="33" t="str">
        <f ca="1" t="shared" si="2"/>
        <v>M</v>
      </c>
      <c r="F24" s="33">
        <v>0</v>
      </c>
      <c r="G24" s="33" t="str">
        <f ca="1" t="shared" si="3"/>
        <v>JUDO ATLANTIC CLUB</v>
      </c>
      <c r="H24" s="63">
        <v>0</v>
      </c>
      <c r="I24" s="64">
        <v>0</v>
      </c>
      <c r="J24" s="64">
        <v>0</v>
      </c>
      <c r="K24" s="64">
        <v>0</v>
      </c>
      <c r="L24" s="65" t="str">
        <f>IF(M24&lt;&gt;"","-","")</f>
        <v>-</v>
      </c>
      <c r="M24" s="63">
        <v>10</v>
      </c>
      <c r="N24" s="74"/>
      <c r="O24" s="68">
        <f t="shared" si="4"/>
        <v>10</v>
      </c>
      <c r="P24" s="69"/>
      <c r="Q24" s="70"/>
      <c r="R24" s="71">
        <f ca="1" t="shared" si="5"/>
        <v>10</v>
      </c>
      <c r="S24" s="60"/>
      <c r="T24" s="47"/>
      <c r="U24" s="47"/>
      <c r="V24" s="47"/>
      <c r="W24" s="80" t="s">
        <v>83</v>
      </c>
      <c r="X24" s="81" t="s">
        <v>84</v>
      </c>
      <c r="Y24" s="47"/>
      <c r="Z24" s="47"/>
      <c r="AA24" s="47"/>
    </row>
    <row r="25" spans="1:27" ht="18" customHeight="1">
      <c r="A25" s="33" t="str">
        <f ca="1" t="shared" si="1"/>
        <v>TBO</v>
      </c>
      <c r="B25" s="33">
        <f ca="1" t="shared" si="1"/>
        <v>37</v>
      </c>
      <c r="C25" s="22">
        <v>7</v>
      </c>
      <c r="D25" s="62" t="str">
        <f ca="1" t="shared" si="2"/>
        <v>FONTANET Maxime</v>
      </c>
      <c r="E25" s="33" t="str">
        <f ca="1" t="shared" si="2"/>
        <v>M</v>
      </c>
      <c r="F25" s="33">
        <v>80</v>
      </c>
      <c r="G25" s="33" t="str">
        <f ca="1" t="shared" si="3"/>
        <v>A.S. MONTLOUIS JUDO</v>
      </c>
      <c r="H25" s="63">
        <v>10</v>
      </c>
      <c r="I25" s="64">
        <v>7</v>
      </c>
      <c r="J25" s="64">
        <v>0</v>
      </c>
      <c r="K25" s="64">
        <v>10</v>
      </c>
      <c r="L25" s="65" t="str">
        <f>IF(M25&lt;&gt;"","-","")</f>
        <v>-</v>
      </c>
      <c r="M25" s="82" t="s">
        <v>136</v>
      </c>
      <c r="N25" s="83"/>
      <c r="O25" s="68">
        <f t="shared" si="4"/>
        <v>27</v>
      </c>
      <c r="P25" s="69"/>
      <c r="Q25" s="70"/>
      <c r="R25" s="128">
        <f ca="1" t="shared" si="5"/>
        <v>107</v>
      </c>
      <c r="S25" s="60"/>
      <c r="T25" s="47"/>
      <c r="U25" s="47"/>
      <c r="V25" s="47"/>
      <c r="W25" s="84">
        <v>7</v>
      </c>
      <c r="X25" s="85">
        <v>10</v>
      </c>
      <c r="Y25" s="47"/>
      <c r="Z25" s="47"/>
      <c r="AA25" s="47"/>
    </row>
    <row r="26" spans="1:27" ht="18" customHeight="1" thickBot="1">
      <c r="A26" s="33" t="str">
        <f ca="1" t="shared" si="1"/>
        <v>PDL</v>
      </c>
      <c r="B26" s="33">
        <f ca="1" t="shared" si="1"/>
        <v>44</v>
      </c>
      <c r="C26" s="22">
        <v>8</v>
      </c>
      <c r="D26" s="62" t="str">
        <f ca="1" t="shared" si="2"/>
        <v>PHALIPPOUT Martin</v>
      </c>
      <c r="E26" s="33" t="str">
        <f ca="1" t="shared" si="2"/>
        <v>M</v>
      </c>
      <c r="F26" s="33">
        <v>0</v>
      </c>
      <c r="G26" s="33" t="str">
        <f ca="1" t="shared" si="3"/>
        <v>STE LUCE JUDO-JUJITSU</v>
      </c>
      <c r="H26" s="86">
        <v>0</v>
      </c>
      <c r="I26" s="87">
        <v>10</v>
      </c>
      <c r="J26" s="87">
        <v>10</v>
      </c>
      <c r="K26" s="87">
        <v>10</v>
      </c>
      <c r="L26" s="88">
        <v>10</v>
      </c>
      <c r="M26" s="86"/>
      <c r="N26" s="89"/>
      <c r="O26" s="90">
        <f t="shared" si="4"/>
        <v>40</v>
      </c>
      <c r="P26" s="91"/>
      <c r="Q26" s="70"/>
      <c r="R26" s="71">
        <f ca="1" t="shared" si="5"/>
        <v>40</v>
      </c>
      <c r="S26" s="60"/>
      <c r="T26" s="47"/>
      <c r="U26" s="47"/>
      <c r="V26" s="47"/>
      <c r="W26" s="92"/>
      <c r="X26" s="93"/>
      <c r="Y26" s="47"/>
      <c r="Z26" s="47"/>
      <c r="AA26" s="47"/>
    </row>
    <row r="27" ht="11.25">
      <c r="N27" s="32" t="s">
        <v>85</v>
      </c>
    </row>
    <row r="28" spans="3:35" ht="11.25" hidden="1">
      <c r="C28" s="45">
        <f>COUNT(H19:N26)/2</f>
        <v>17</v>
      </c>
      <c r="G28" s="94" t="s">
        <v>86</v>
      </c>
      <c r="H28" s="95">
        <v>1</v>
      </c>
      <c r="I28" s="95">
        <v>2</v>
      </c>
      <c r="J28" s="95">
        <v>3</v>
      </c>
      <c r="K28" s="95">
        <v>4</v>
      </c>
      <c r="L28" s="95">
        <v>5</v>
      </c>
      <c r="M28" s="95"/>
      <c r="N28" s="95">
        <v>6</v>
      </c>
      <c r="O28" s="95">
        <v>7</v>
      </c>
      <c r="P28" s="95"/>
      <c r="Q28" s="95">
        <v>8</v>
      </c>
      <c r="R28" s="95"/>
      <c r="S28" s="95">
        <v>9</v>
      </c>
      <c r="T28" s="95">
        <v>10</v>
      </c>
      <c r="U28" s="95">
        <v>11</v>
      </c>
      <c r="V28" s="95">
        <v>12</v>
      </c>
      <c r="W28" s="95">
        <v>13</v>
      </c>
      <c r="X28" s="95"/>
      <c r="Y28" s="95">
        <v>14</v>
      </c>
      <c r="Z28" s="95">
        <v>15</v>
      </c>
      <c r="AA28" s="95">
        <v>16</v>
      </c>
      <c r="AB28" s="96"/>
      <c r="AC28" s="96"/>
      <c r="AD28" s="96"/>
      <c r="AE28" s="96"/>
      <c r="AF28" s="96">
        <v>17</v>
      </c>
      <c r="AG28" s="96"/>
      <c r="AH28" s="96"/>
      <c r="AI28" s="96"/>
    </row>
    <row r="29" spans="7:35" ht="11.25" hidden="1">
      <c r="G29" s="94" t="s">
        <v>87</v>
      </c>
      <c r="H29" s="95">
        <v>1</v>
      </c>
      <c r="I29" s="95">
        <v>1</v>
      </c>
      <c r="J29" s="95">
        <v>2</v>
      </c>
      <c r="K29" s="95">
        <v>1</v>
      </c>
      <c r="L29" s="95">
        <v>2</v>
      </c>
      <c r="M29" s="95"/>
      <c r="N29" s="95">
        <v>3</v>
      </c>
      <c r="O29" s="95">
        <v>2</v>
      </c>
      <c r="P29" s="95"/>
      <c r="Q29" s="95">
        <v>3</v>
      </c>
      <c r="R29" s="95"/>
      <c r="S29" s="95">
        <v>3</v>
      </c>
      <c r="T29" s="95">
        <v>4</v>
      </c>
      <c r="U29" s="95">
        <v>4</v>
      </c>
      <c r="V29" s="95">
        <v>4</v>
      </c>
      <c r="W29" s="95">
        <v>4</v>
      </c>
      <c r="X29" s="95"/>
      <c r="Y29" s="95">
        <v>5</v>
      </c>
      <c r="Z29" s="95">
        <v>5</v>
      </c>
      <c r="AA29" s="95">
        <v>4</v>
      </c>
      <c r="AB29" s="96"/>
      <c r="AC29" s="96"/>
      <c r="AD29" s="96"/>
      <c r="AE29" s="96"/>
      <c r="AF29" s="96">
        <v>1</v>
      </c>
      <c r="AG29" s="96"/>
      <c r="AH29" s="96"/>
      <c r="AI29" s="96"/>
    </row>
    <row r="30" spans="7:35" ht="11.25" hidden="1">
      <c r="G30" s="94" t="s">
        <v>88</v>
      </c>
      <c r="H30" s="95">
        <v>1</v>
      </c>
      <c r="I30" s="95">
        <v>1</v>
      </c>
      <c r="J30" s="95">
        <v>1</v>
      </c>
      <c r="K30" s="95">
        <v>1</v>
      </c>
      <c r="L30" s="95">
        <v>2</v>
      </c>
      <c r="M30" s="95"/>
      <c r="N30" s="95">
        <v>2</v>
      </c>
      <c r="O30" s="95">
        <v>3</v>
      </c>
      <c r="P30" s="95"/>
      <c r="Q30" s="95">
        <v>2</v>
      </c>
      <c r="R30" s="95"/>
      <c r="S30" s="95">
        <v>1</v>
      </c>
      <c r="T30" s="95">
        <v>3</v>
      </c>
      <c r="U30" s="95">
        <v>2</v>
      </c>
      <c r="V30" s="95">
        <v>4</v>
      </c>
      <c r="W30" s="95">
        <v>3</v>
      </c>
      <c r="X30" s="95"/>
      <c r="Y30" s="95">
        <v>3</v>
      </c>
      <c r="Z30" s="95">
        <v>5</v>
      </c>
      <c r="AA30" s="95">
        <v>4</v>
      </c>
      <c r="AB30" s="96"/>
      <c r="AC30" s="96"/>
      <c r="AD30" s="96"/>
      <c r="AE30" s="96"/>
      <c r="AF30" s="96">
        <v>1</v>
      </c>
      <c r="AG30" s="96"/>
      <c r="AH30" s="96"/>
      <c r="AI30" s="96"/>
    </row>
  </sheetData>
  <sheetProtection formatCells="0" formatColumns="0" selectLockedCells="1"/>
  <mergeCells count="29"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  <mergeCell ref="G4:G6"/>
    <mergeCell ref="P1:R1"/>
    <mergeCell ref="K2:N2"/>
    <mergeCell ref="P2:P3"/>
    <mergeCell ref="Q2:Q3"/>
    <mergeCell ref="R2:R3"/>
    <mergeCell ref="R18:S18"/>
    <mergeCell ref="R19:S19"/>
    <mergeCell ref="R20:S20"/>
    <mergeCell ref="M17:N17"/>
    <mergeCell ref="O18:P18"/>
    <mergeCell ref="O19:P19"/>
    <mergeCell ref="O20:P20"/>
    <mergeCell ref="O25:P25"/>
    <mergeCell ref="O26:P26"/>
    <mergeCell ref="O21:P21"/>
    <mergeCell ref="O22:P22"/>
    <mergeCell ref="O23:P23"/>
    <mergeCell ref="O24:P24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AH30"/>
  <sheetViews>
    <sheetView zoomScale="98" zoomScaleNormal="98" workbookViewId="0" topLeftCell="C8">
      <pane xSplit="5" ySplit="1" topLeftCell="H12" activePane="bottomRight" state="frozen"/>
      <selection pane="topLeft" activeCell="C8" sqref="C8"/>
      <selection pane="topRight" activeCell="H8" sqref="H8"/>
      <selection pane="bottomLeft" activeCell="C8" sqref="C8"/>
      <selection pane="bottomRight" activeCell="AF21" sqref="AF21"/>
    </sheetView>
  </sheetViews>
  <sheetFormatPr defaultColWidth="11.421875" defaultRowHeight="12.75"/>
  <cols>
    <col min="1" max="1" width="6.140625" style="32" customWidth="1"/>
    <col min="2" max="2" width="5.140625" style="32" customWidth="1"/>
    <col min="3" max="3" width="4.57421875" style="45" bestFit="1" customWidth="1"/>
    <col min="4" max="4" width="22.57421875" style="32" customWidth="1"/>
    <col min="5" max="5" width="3.140625" style="32" customWidth="1"/>
    <col min="6" max="6" width="7.7109375" style="32" customWidth="1"/>
    <col min="7" max="7" width="22.00390625" style="32" customWidth="1"/>
    <col min="8" max="12" width="4.7109375" style="32" customWidth="1"/>
    <col min="13" max="14" width="5.28125" style="32" customWidth="1"/>
    <col min="15" max="27" width="4.7109375" style="32" customWidth="1"/>
    <col min="28" max="31" width="4.7109375" style="47" hidden="1" customWidth="1"/>
    <col min="32" max="33" width="4.7109375" style="47" customWidth="1"/>
    <col min="34" max="34" width="4.7109375" style="47" hidden="1" customWidth="1"/>
    <col min="35" max="16384" width="11.421875" style="32" customWidth="1"/>
  </cols>
  <sheetData>
    <row r="1" spans="3:34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  <c r="W1" s="5"/>
      <c r="AB1" s="6"/>
      <c r="AC1" s="6"/>
      <c r="AD1" s="6"/>
      <c r="AE1" s="6"/>
      <c r="AF1" s="6"/>
      <c r="AG1" s="6"/>
      <c r="AH1" s="6"/>
    </row>
    <row r="2" spans="3:34" s="1" customFormat="1" ht="16.5" customHeight="1" thickBot="1">
      <c r="C2" s="7"/>
      <c r="D2" s="3"/>
      <c r="E2" s="3"/>
      <c r="F2" s="8" t="s">
        <v>1</v>
      </c>
      <c r="G2" s="9" t="s">
        <v>428</v>
      </c>
      <c r="H2" s="3">
        <v>2</v>
      </c>
      <c r="I2" s="3"/>
      <c r="J2" s="10" t="s">
        <v>3</v>
      </c>
      <c r="K2" s="11">
        <f ca="1">TODAY()</f>
        <v>41715</v>
      </c>
      <c r="L2" s="11"/>
      <c r="M2" s="11"/>
      <c r="N2" s="11"/>
      <c r="O2" s="3"/>
      <c r="P2" s="12" t="s">
        <v>156</v>
      </c>
      <c r="Q2" s="12"/>
      <c r="R2" s="13"/>
      <c r="S2" s="3"/>
      <c r="AB2" s="6"/>
      <c r="AC2" s="6"/>
      <c r="AD2" s="6"/>
      <c r="AE2" s="6"/>
      <c r="AF2" s="6"/>
      <c r="AG2" s="6"/>
      <c r="AH2" s="6"/>
    </row>
    <row r="3" spans="3:34" s="1" customFormat="1" ht="13.5" customHeight="1" thickBot="1"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4"/>
      <c r="Q3" s="14"/>
      <c r="R3" s="15"/>
      <c r="S3" s="3"/>
      <c r="AB3" s="6"/>
      <c r="AC3" s="6"/>
      <c r="AD3" s="6"/>
      <c r="AE3" s="6"/>
      <c r="AF3" s="6"/>
      <c r="AG3" s="6"/>
      <c r="AH3" s="6"/>
    </row>
    <row r="4" spans="3:34" s="1" customFormat="1" ht="12.75">
      <c r="C4" s="7"/>
      <c r="D4" s="3"/>
      <c r="E4" s="3"/>
      <c r="F4" s="3"/>
      <c r="G4" s="1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B4" s="6"/>
      <c r="AC4" s="6"/>
      <c r="AD4" s="6"/>
      <c r="AE4" s="6"/>
      <c r="AF4" s="6"/>
      <c r="AG4" s="6"/>
      <c r="AH4" s="6"/>
    </row>
    <row r="5" spans="3:34" s="1" customFormat="1" ht="12.75">
      <c r="C5" s="7"/>
      <c r="D5" s="3"/>
      <c r="E5" s="3"/>
      <c r="F5" s="17" t="s">
        <v>6</v>
      </c>
      <c r="G5" s="18"/>
      <c r="H5" s="3"/>
      <c r="I5" s="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B5" s="6"/>
      <c r="AC5" s="6"/>
      <c r="AD5" s="6"/>
      <c r="AE5" s="6"/>
      <c r="AF5" s="6"/>
      <c r="AG5" s="6"/>
      <c r="AH5" s="6"/>
    </row>
    <row r="6" spans="3:34" s="1" customFormat="1" ht="12.75">
      <c r="C6" s="7"/>
      <c r="D6" s="3"/>
      <c r="E6" s="3"/>
      <c r="F6" s="3"/>
      <c r="G6" s="19"/>
      <c r="H6" s="3"/>
      <c r="I6" s="3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B6" s="6"/>
      <c r="AC6" s="6"/>
      <c r="AD6" s="6"/>
      <c r="AE6" s="6"/>
      <c r="AF6" s="6"/>
      <c r="AG6" s="6"/>
      <c r="AH6" s="6"/>
    </row>
    <row r="7" spans="3:34" s="1" customFormat="1" ht="13.5" thickBot="1">
      <c r="C7" s="7"/>
      <c r="D7" s="3"/>
      <c r="E7" s="3"/>
      <c r="F7" s="20"/>
      <c r="G7" s="10"/>
      <c r="H7" s="10"/>
      <c r="I7" s="10"/>
      <c r="J7" s="10"/>
      <c r="K7" s="3"/>
      <c r="L7" s="3"/>
      <c r="M7" s="3"/>
      <c r="N7" s="3"/>
      <c r="O7" s="3"/>
      <c r="P7" s="3"/>
      <c r="Q7" s="3"/>
      <c r="R7" s="3"/>
      <c r="S7" s="3"/>
      <c r="T7" s="21"/>
      <c r="U7" s="3"/>
      <c r="V7" s="5"/>
      <c r="W7" s="5"/>
      <c r="AB7" s="6"/>
      <c r="AC7" s="6"/>
      <c r="AD7" s="6"/>
      <c r="AE7" s="6"/>
      <c r="AF7" s="6"/>
      <c r="AG7" s="6"/>
      <c r="AH7" s="6"/>
    </row>
    <row r="8" spans="1:34" ht="18" customHeight="1">
      <c r="A8" s="22" t="s">
        <v>8</v>
      </c>
      <c r="B8" s="22" t="s">
        <v>9</v>
      </c>
      <c r="C8" s="23" t="s">
        <v>10</v>
      </c>
      <c r="D8" s="24" t="s">
        <v>11</v>
      </c>
      <c r="E8" s="24" t="s">
        <v>12</v>
      </c>
      <c r="F8" s="23" t="s">
        <v>13</v>
      </c>
      <c r="G8" s="25" t="s">
        <v>14</v>
      </c>
      <c r="H8" s="26" t="s">
        <v>15</v>
      </c>
      <c r="I8" s="27" t="s">
        <v>16</v>
      </c>
      <c r="J8" s="28" t="s">
        <v>17</v>
      </c>
      <c r="K8" s="28" t="s">
        <v>18</v>
      </c>
      <c r="L8" s="28" t="s">
        <v>19</v>
      </c>
      <c r="M8" s="107" t="s">
        <v>20</v>
      </c>
      <c r="N8" s="29" t="s">
        <v>21</v>
      </c>
      <c r="O8" s="28" t="s">
        <v>22</v>
      </c>
      <c r="P8" s="107" t="s">
        <v>23</v>
      </c>
      <c r="Q8" s="28" t="s">
        <v>24</v>
      </c>
      <c r="R8" s="107" t="s">
        <v>25</v>
      </c>
      <c r="S8" s="28" t="s">
        <v>26</v>
      </c>
      <c r="T8" s="29" t="s">
        <v>27</v>
      </c>
      <c r="U8" s="28" t="s">
        <v>28</v>
      </c>
      <c r="V8" s="28" t="s">
        <v>29</v>
      </c>
      <c r="W8" s="28" t="s">
        <v>30</v>
      </c>
      <c r="X8" s="107" t="s">
        <v>31</v>
      </c>
      <c r="Y8" s="107" t="s">
        <v>32</v>
      </c>
      <c r="Z8" s="28" t="s">
        <v>33</v>
      </c>
      <c r="AA8" s="30" t="s">
        <v>34</v>
      </c>
      <c r="AB8" s="31" t="s">
        <v>35</v>
      </c>
      <c r="AC8" s="31" t="s">
        <v>36</v>
      </c>
      <c r="AD8" s="31" t="s">
        <v>37</v>
      </c>
      <c r="AE8" s="31" t="s">
        <v>38</v>
      </c>
      <c r="AF8" s="26" t="s">
        <v>39</v>
      </c>
      <c r="AG8" s="26" t="s">
        <v>41</v>
      </c>
      <c r="AH8" s="31" t="s">
        <v>42</v>
      </c>
    </row>
    <row r="9" spans="1:34" ht="33.75" customHeight="1">
      <c r="A9" s="33" t="s">
        <v>50</v>
      </c>
      <c r="B9" s="33">
        <v>53</v>
      </c>
      <c r="C9" s="34">
        <f aca="true" ca="1" t="shared" si="0" ref="C9:C16">OFFSET(C9,10,0)</f>
        <v>1</v>
      </c>
      <c r="D9" s="35" t="s">
        <v>429</v>
      </c>
      <c r="E9" s="33" t="s">
        <v>45</v>
      </c>
      <c r="F9" s="33">
        <v>76</v>
      </c>
      <c r="G9" s="36" t="s">
        <v>59</v>
      </c>
      <c r="H9" s="37" t="s">
        <v>47</v>
      </c>
      <c r="I9" s="38"/>
      <c r="J9" s="38"/>
      <c r="K9" s="38"/>
      <c r="L9" s="39" t="s">
        <v>47</v>
      </c>
      <c r="M9" s="38"/>
      <c r="N9" s="38"/>
      <c r="O9" s="38"/>
      <c r="P9" s="38"/>
      <c r="Q9" s="39" t="s">
        <v>47</v>
      </c>
      <c r="R9" s="38"/>
      <c r="S9" s="38"/>
      <c r="T9" s="38"/>
      <c r="U9" s="38"/>
      <c r="V9" s="38"/>
      <c r="W9" s="39" t="s">
        <v>47</v>
      </c>
      <c r="X9" s="38"/>
      <c r="Y9" s="38"/>
      <c r="Z9" s="39" t="s">
        <v>47</v>
      </c>
      <c r="AA9" s="38"/>
      <c r="AB9" s="40"/>
      <c r="AC9" s="40"/>
      <c r="AD9" s="41"/>
      <c r="AE9" s="41"/>
      <c r="AF9" s="41"/>
      <c r="AG9" s="41"/>
      <c r="AH9" s="41"/>
    </row>
    <row r="10" spans="1:34" ht="33.75" customHeight="1">
      <c r="A10" s="33" t="s">
        <v>50</v>
      </c>
      <c r="B10" s="33">
        <v>72</v>
      </c>
      <c r="C10" s="34">
        <f ca="1" t="shared" si="0"/>
        <v>2</v>
      </c>
      <c r="D10" s="35" t="s">
        <v>430</v>
      </c>
      <c r="E10" s="33" t="s">
        <v>45</v>
      </c>
      <c r="F10" s="33">
        <v>77</v>
      </c>
      <c r="G10" s="36" t="s">
        <v>234</v>
      </c>
      <c r="H10" s="38"/>
      <c r="I10" s="39" t="s">
        <v>68</v>
      </c>
      <c r="J10" s="38"/>
      <c r="K10" s="38"/>
      <c r="L10" s="38"/>
      <c r="M10" s="39"/>
      <c r="N10" s="38"/>
      <c r="O10" s="38"/>
      <c r="P10" s="39"/>
      <c r="Q10" s="38"/>
      <c r="R10" s="39"/>
      <c r="S10" s="38"/>
      <c r="T10" s="38"/>
      <c r="U10" s="38"/>
      <c r="V10" s="38"/>
      <c r="W10" s="38"/>
      <c r="X10" s="39"/>
      <c r="Y10" s="38"/>
      <c r="Z10" s="38"/>
      <c r="AA10" s="38"/>
      <c r="AB10" s="40"/>
      <c r="AC10" s="41"/>
      <c r="AD10" s="40"/>
      <c r="AE10" s="41"/>
      <c r="AF10" s="41"/>
      <c r="AG10" s="41"/>
      <c r="AH10" s="41"/>
    </row>
    <row r="11" spans="1:34" ht="33.75" customHeight="1">
      <c r="A11" s="33" t="s">
        <v>50</v>
      </c>
      <c r="B11" s="33">
        <v>44</v>
      </c>
      <c r="C11" s="34">
        <f ca="1" t="shared" si="0"/>
        <v>3</v>
      </c>
      <c r="D11" s="35" t="s">
        <v>431</v>
      </c>
      <c r="E11" s="33" t="s">
        <v>45</v>
      </c>
      <c r="F11" s="33">
        <v>79</v>
      </c>
      <c r="G11" s="36" t="s">
        <v>432</v>
      </c>
      <c r="H11" s="38"/>
      <c r="I11" s="39" t="s">
        <v>47</v>
      </c>
      <c r="J11" s="38"/>
      <c r="K11" s="38"/>
      <c r="L11" s="38"/>
      <c r="M11" s="38"/>
      <c r="N11" s="38"/>
      <c r="O11" s="39" t="s">
        <v>57</v>
      </c>
      <c r="P11" s="38"/>
      <c r="Q11" s="38"/>
      <c r="R11" s="38"/>
      <c r="S11" s="39" t="s">
        <v>47</v>
      </c>
      <c r="T11" s="38"/>
      <c r="U11" s="38"/>
      <c r="V11" s="39" t="s">
        <v>57</v>
      </c>
      <c r="W11" s="38"/>
      <c r="X11" s="38"/>
      <c r="Y11" s="39"/>
      <c r="Z11" s="38"/>
      <c r="AA11" s="38"/>
      <c r="AB11" s="41"/>
      <c r="AC11" s="40"/>
      <c r="AD11" s="41"/>
      <c r="AE11" s="40"/>
      <c r="AF11" s="41"/>
      <c r="AG11" s="41"/>
      <c r="AH11" s="41"/>
    </row>
    <row r="12" spans="1:34" ht="33.75" customHeight="1">
      <c r="A12" s="33" t="s">
        <v>50</v>
      </c>
      <c r="B12" s="33">
        <v>85</v>
      </c>
      <c r="C12" s="34">
        <f ca="1" t="shared" si="0"/>
        <v>4</v>
      </c>
      <c r="D12" s="35" t="s">
        <v>433</v>
      </c>
      <c r="E12" s="33" t="s">
        <v>45</v>
      </c>
      <c r="F12" s="33">
        <v>80</v>
      </c>
      <c r="G12" s="36" t="s">
        <v>434</v>
      </c>
      <c r="H12" s="39" t="s">
        <v>53</v>
      </c>
      <c r="I12" s="38"/>
      <c r="J12" s="39" t="s">
        <v>47</v>
      </c>
      <c r="K12" s="38"/>
      <c r="L12" s="38"/>
      <c r="M12" s="38"/>
      <c r="N12" s="39" t="s">
        <v>47</v>
      </c>
      <c r="O12" s="38"/>
      <c r="P12" s="38"/>
      <c r="Q12" s="38"/>
      <c r="R12" s="39"/>
      <c r="S12" s="38"/>
      <c r="T12" s="38"/>
      <c r="U12" s="39" t="s">
        <v>60</v>
      </c>
      <c r="V12" s="38"/>
      <c r="W12" s="38"/>
      <c r="X12" s="38"/>
      <c r="Y12" s="38"/>
      <c r="Z12" s="38"/>
      <c r="AA12" s="38"/>
      <c r="AB12" s="41"/>
      <c r="AC12" s="41"/>
      <c r="AD12" s="41"/>
      <c r="AE12" s="40"/>
      <c r="AF12" s="40" t="s">
        <v>47</v>
      </c>
      <c r="AG12" s="41"/>
      <c r="AH12" s="41"/>
    </row>
    <row r="13" spans="1:34" ht="33.75" customHeight="1">
      <c r="A13" s="33" t="s">
        <v>50</v>
      </c>
      <c r="B13" s="33">
        <v>53</v>
      </c>
      <c r="C13" s="34">
        <f ca="1" t="shared" si="0"/>
        <v>5</v>
      </c>
      <c r="D13" s="35" t="s">
        <v>435</v>
      </c>
      <c r="E13" s="33" t="s">
        <v>45</v>
      </c>
      <c r="F13" s="33">
        <v>80</v>
      </c>
      <c r="G13" s="36" t="s">
        <v>436</v>
      </c>
      <c r="H13" s="38"/>
      <c r="I13" s="38"/>
      <c r="J13" s="39" t="s">
        <v>53</v>
      </c>
      <c r="K13" s="38"/>
      <c r="L13" s="39" t="s">
        <v>53</v>
      </c>
      <c r="M13" s="38"/>
      <c r="N13" s="38"/>
      <c r="O13" s="39" t="s">
        <v>47</v>
      </c>
      <c r="P13" s="38"/>
      <c r="Q13" s="38"/>
      <c r="R13" s="38"/>
      <c r="S13" s="38"/>
      <c r="T13" s="39" t="s">
        <v>47</v>
      </c>
      <c r="U13" s="38"/>
      <c r="V13" s="38"/>
      <c r="W13" s="38"/>
      <c r="X13" s="39"/>
      <c r="Y13" s="38"/>
      <c r="Z13" s="38"/>
      <c r="AA13" s="38"/>
      <c r="AB13" s="41"/>
      <c r="AC13" s="41"/>
      <c r="AD13" s="41"/>
      <c r="AE13" s="41"/>
      <c r="AF13" s="41"/>
      <c r="AG13" s="40" t="s">
        <v>53</v>
      </c>
      <c r="AH13" s="41"/>
    </row>
    <row r="14" spans="1:34" ht="33.75" customHeight="1">
      <c r="A14" s="33" t="s">
        <v>50</v>
      </c>
      <c r="B14" s="33">
        <v>72</v>
      </c>
      <c r="C14" s="34">
        <f ca="1" t="shared" si="0"/>
        <v>6</v>
      </c>
      <c r="D14" s="35" t="s">
        <v>437</v>
      </c>
      <c r="E14" s="33" t="s">
        <v>45</v>
      </c>
      <c r="F14" s="33">
        <v>80</v>
      </c>
      <c r="G14" s="36" t="s">
        <v>438</v>
      </c>
      <c r="H14" s="38"/>
      <c r="I14" s="38"/>
      <c r="J14" s="38"/>
      <c r="K14" s="39" t="s">
        <v>47</v>
      </c>
      <c r="L14" s="38"/>
      <c r="M14" s="39"/>
      <c r="N14" s="38"/>
      <c r="O14" s="38"/>
      <c r="P14" s="38"/>
      <c r="Q14" s="39" t="s">
        <v>53</v>
      </c>
      <c r="R14" s="38"/>
      <c r="S14" s="38"/>
      <c r="T14" s="38"/>
      <c r="U14" s="38"/>
      <c r="V14" s="38"/>
      <c r="W14" s="38"/>
      <c r="X14" s="38"/>
      <c r="Y14" s="39"/>
      <c r="Z14" s="38"/>
      <c r="AA14" s="39" t="s">
        <v>53</v>
      </c>
      <c r="AB14" s="41"/>
      <c r="AC14" s="41"/>
      <c r="AD14" s="41"/>
      <c r="AE14" s="41"/>
      <c r="AF14" s="40" t="s">
        <v>53</v>
      </c>
      <c r="AG14" s="41"/>
      <c r="AH14" s="41"/>
    </row>
    <row r="15" spans="1:34" s="44" customFormat="1" ht="33.75" customHeight="1">
      <c r="A15" s="33" t="s">
        <v>50</v>
      </c>
      <c r="B15" s="33">
        <v>53</v>
      </c>
      <c r="C15" s="34">
        <f ca="1" t="shared" si="0"/>
        <v>7</v>
      </c>
      <c r="D15" s="35" t="s">
        <v>439</v>
      </c>
      <c r="E15" s="33" t="s">
        <v>45</v>
      </c>
      <c r="F15" s="33">
        <v>81</v>
      </c>
      <c r="G15" s="36" t="s">
        <v>176</v>
      </c>
      <c r="H15" s="38"/>
      <c r="I15" s="38"/>
      <c r="J15" s="38"/>
      <c r="K15" s="38"/>
      <c r="L15" s="38"/>
      <c r="M15" s="38"/>
      <c r="N15" s="38"/>
      <c r="O15" s="38"/>
      <c r="P15" s="39"/>
      <c r="Q15" s="38"/>
      <c r="R15" s="38"/>
      <c r="S15" s="39" t="s">
        <v>117</v>
      </c>
      <c r="T15" s="38"/>
      <c r="U15" s="39" t="s">
        <v>47</v>
      </c>
      <c r="V15" s="38"/>
      <c r="W15" s="39" t="s">
        <v>53</v>
      </c>
      <c r="X15" s="38"/>
      <c r="Y15" s="38"/>
      <c r="Z15" s="38"/>
      <c r="AA15" s="39" t="s">
        <v>47</v>
      </c>
      <c r="AB15" s="42"/>
      <c r="AC15" s="42"/>
      <c r="AD15" s="42"/>
      <c r="AE15" s="42"/>
      <c r="AF15" s="42"/>
      <c r="AG15" s="43" t="s">
        <v>47</v>
      </c>
      <c r="AH15" s="43"/>
    </row>
    <row r="16" spans="1:34" ht="33.75" customHeight="1">
      <c r="A16" s="33" t="s">
        <v>50</v>
      </c>
      <c r="B16" s="33">
        <v>44</v>
      </c>
      <c r="C16" s="34">
        <f ca="1" t="shared" si="0"/>
        <v>8</v>
      </c>
      <c r="D16" s="35" t="s">
        <v>440</v>
      </c>
      <c r="E16" s="33" t="s">
        <v>45</v>
      </c>
      <c r="F16" s="33">
        <v>81</v>
      </c>
      <c r="G16" s="36" t="s">
        <v>394</v>
      </c>
      <c r="H16" s="38"/>
      <c r="I16" s="38"/>
      <c r="J16" s="38"/>
      <c r="K16" s="39" t="s">
        <v>53</v>
      </c>
      <c r="L16" s="38"/>
      <c r="M16" s="38"/>
      <c r="N16" s="39" t="s">
        <v>53</v>
      </c>
      <c r="O16" s="38"/>
      <c r="P16" s="38"/>
      <c r="Q16" s="38"/>
      <c r="R16" s="38"/>
      <c r="S16" s="38"/>
      <c r="T16" s="39" t="s">
        <v>53</v>
      </c>
      <c r="U16" s="38"/>
      <c r="V16" s="39" t="s">
        <v>47</v>
      </c>
      <c r="W16" s="38"/>
      <c r="X16" s="38"/>
      <c r="Y16" s="38"/>
      <c r="Z16" s="39" t="s">
        <v>54</v>
      </c>
      <c r="AA16" s="38"/>
      <c r="AB16" s="41"/>
      <c r="AC16" s="41"/>
      <c r="AD16" s="40"/>
      <c r="AE16" s="41"/>
      <c r="AF16" s="41"/>
      <c r="AG16" s="41"/>
      <c r="AH16" s="40"/>
    </row>
    <row r="17" spans="4:27" ht="18.75" customHeight="1" thickBot="1">
      <c r="D17" s="46"/>
      <c r="E17" s="46"/>
      <c r="F17" s="46"/>
      <c r="G17" s="46"/>
      <c r="H17" s="47"/>
      <c r="I17" s="47"/>
      <c r="J17" s="47"/>
      <c r="K17" s="47"/>
      <c r="L17" s="47"/>
      <c r="M17" s="48" t="s">
        <v>69</v>
      </c>
      <c r="N17" s="48"/>
      <c r="O17" s="49"/>
      <c r="P17" s="49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22.5" customHeight="1" thickBot="1">
      <c r="A18" s="22" t="s">
        <v>8</v>
      </c>
      <c r="B18" s="22" t="s">
        <v>9</v>
      </c>
      <c r="C18" s="23" t="s">
        <v>10</v>
      </c>
      <c r="D18" s="24" t="s">
        <v>11</v>
      </c>
      <c r="E18" s="24" t="s">
        <v>12</v>
      </c>
      <c r="F18" s="50" t="s">
        <v>70</v>
      </c>
      <c r="G18" s="51" t="s">
        <v>14</v>
      </c>
      <c r="H18" s="52" t="s">
        <v>71</v>
      </c>
      <c r="I18" s="53" t="s">
        <v>72</v>
      </c>
      <c r="J18" s="53" t="s">
        <v>73</v>
      </c>
      <c r="K18" s="53" t="s">
        <v>74</v>
      </c>
      <c r="L18" s="54" t="s">
        <v>75</v>
      </c>
      <c r="M18" s="52" t="s">
        <v>76</v>
      </c>
      <c r="N18" s="55" t="s">
        <v>77</v>
      </c>
      <c r="O18" s="56" t="s">
        <v>78</v>
      </c>
      <c r="P18" s="57"/>
      <c r="Q18" s="58" t="s">
        <v>79</v>
      </c>
      <c r="R18" s="59" t="s">
        <v>80</v>
      </c>
      <c r="S18" s="60"/>
      <c r="T18" s="47"/>
      <c r="U18" s="61" t="s">
        <v>81</v>
      </c>
      <c r="V18" s="61"/>
      <c r="W18" s="61"/>
      <c r="X18" s="61"/>
      <c r="Y18" s="47"/>
      <c r="Z18" s="47"/>
      <c r="AA18" s="47"/>
    </row>
    <row r="19" spans="1:27" ht="18" customHeight="1">
      <c r="A19" s="33" t="str">
        <f aca="true" ca="1" t="shared" si="1" ref="A19:B26">OFFSET(A19,-10,0)</f>
        <v>PDL</v>
      </c>
      <c r="B19" s="33">
        <f ca="1" t="shared" si="1"/>
        <v>53</v>
      </c>
      <c r="C19" s="22">
        <v>1</v>
      </c>
      <c r="D19" s="62" t="str">
        <f aca="true" ca="1" t="shared" si="2" ref="D19:E26">OFFSET(D19,-10,0)</f>
        <v>VOLAND Damien</v>
      </c>
      <c r="E19" s="33" t="str">
        <f ca="1" t="shared" si="2"/>
        <v>M</v>
      </c>
      <c r="F19" s="33">
        <v>91</v>
      </c>
      <c r="G19" s="33" t="str">
        <f aca="true" ca="1" t="shared" si="3" ref="G19:G26">OFFSET(G19,-10,0)</f>
        <v>E.S. DE BONCHAMP JUDO</v>
      </c>
      <c r="H19" s="63">
        <v>0</v>
      </c>
      <c r="I19" s="64">
        <v>0</v>
      </c>
      <c r="J19" s="64">
        <v>0</v>
      </c>
      <c r="K19" s="64">
        <v>0</v>
      </c>
      <c r="L19" s="65">
        <v>0</v>
      </c>
      <c r="M19" s="66"/>
      <c r="N19" s="67"/>
      <c r="O19" s="68">
        <f aca="true" t="shared" si="4" ref="O19:O26">SUM(H19:N19)</f>
        <v>0</v>
      </c>
      <c r="P19" s="69"/>
      <c r="Q19" s="70"/>
      <c r="R19" s="71">
        <f aca="true" ca="1" t="shared" si="5" ref="R19:R26">SUM(OFFSET(R19,0,-12),OFFSET(R19,0,-3))</f>
        <v>91</v>
      </c>
      <c r="S19" s="60"/>
      <c r="T19" s="47"/>
      <c r="U19" s="72" t="s">
        <v>35</v>
      </c>
      <c r="V19" s="72" t="s">
        <v>36</v>
      </c>
      <c r="W19" s="72" t="s">
        <v>37</v>
      </c>
      <c r="X19" s="72" t="s">
        <v>38</v>
      </c>
      <c r="Y19" s="73"/>
      <c r="Z19" s="47"/>
      <c r="AA19" s="47"/>
    </row>
    <row r="20" spans="1:27" ht="18" customHeight="1">
      <c r="A20" s="33" t="str">
        <f ca="1" t="shared" si="1"/>
        <v>PDL</v>
      </c>
      <c r="B20" s="33">
        <f ca="1" t="shared" si="1"/>
        <v>72</v>
      </c>
      <c r="C20" s="22">
        <v>2</v>
      </c>
      <c r="D20" s="62" t="str">
        <f ca="1" t="shared" si="2"/>
        <v>CADORET William</v>
      </c>
      <c r="E20" s="33" t="str">
        <f ca="1" t="shared" si="2"/>
        <v>M</v>
      </c>
      <c r="F20" s="33">
        <v>90</v>
      </c>
      <c r="G20" s="33" t="str">
        <f ca="1" t="shared" si="3"/>
        <v>JC SUZERAIN</v>
      </c>
      <c r="H20" s="63">
        <v>7</v>
      </c>
      <c r="I20" s="64" t="str">
        <f>IF(M20&lt;&gt;"","-","")</f>
        <v>-</v>
      </c>
      <c r="J20" s="64" t="str">
        <f>IF(M20&lt;&gt;"","-","")</f>
        <v>-</v>
      </c>
      <c r="K20" s="64" t="str">
        <f>IF(M20&lt;&gt;"","-","")</f>
        <v>-</v>
      </c>
      <c r="L20" s="65" t="str">
        <f aca="true" t="shared" si="6" ref="L20:L25">IF(M20&lt;&gt;"","-","")</f>
        <v>-</v>
      </c>
      <c r="M20" s="63" t="s">
        <v>136</v>
      </c>
      <c r="N20" s="74"/>
      <c r="O20" s="68">
        <f t="shared" si="4"/>
        <v>7</v>
      </c>
      <c r="P20" s="69"/>
      <c r="Q20" s="70"/>
      <c r="R20" s="71">
        <f ca="1" t="shared" si="5"/>
        <v>97</v>
      </c>
      <c r="S20" s="60"/>
      <c r="T20" s="47"/>
      <c r="U20" s="148" t="s">
        <v>39</v>
      </c>
      <c r="V20" s="147" t="s">
        <v>40</v>
      </c>
      <c r="W20" s="148" t="s">
        <v>41</v>
      </c>
      <c r="X20" s="72" t="s">
        <v>42</v>
      </c>
      <c r="Y20" s="75"/>
      <c r="Z20" s="76"/>
      <c r="AA20" s="47"/>
    </row>
    <row r="21" spans="1:27" ht="18" customHeight="1">
      <c r="A21" s="33" t="str">
        <f ca="1" t="shared" si="1"/>
        <v>PDL</v>
      </c>
      <c r="B21" s="33">
        <f ca="1" t="shared" si="1"/>
        <v>44</v>
      </c>
      <c r="C21" s="22">
        <v>3</v>
      </c>
      <c r="D21" s="62" t="str">
        <f ca="1" t="shared" si="2"/>
        <v>SACQUIN Antoine</v>
      </c>
      <c r="E21" s="33" t="str">
        <f ca="1" t="shared" si="2"/>
        <v>M</v>
      </c>
      <c r="F21" s="33">
        <v>80</v>
      </c>
      <c r="G21" s="33" t="str">
        <f ca="1" t="shared" si="3"/>
        <v>JUDO CLUB SAUTRON</v>
      </c>
      <c r="H21" s="63">
        <v>0</v>
      </c>
      <c r="I21" s="64">
        <v>10</v>
      </c>
      <c r="J21" s="64">
        <v>0</v>
      </c>
      <c r="K21" s="64">
        <v>10</v>
      </c>
      <c r="L21" s="65" t="str">
        <f t="shared" si="6"/>
        <v>-</v>
      </c>
      <c r="M21" s="63" t="s">
        <v>136</v>
      </c>
      <c r="N21" s="74"/>
      <c r="O21" s="68">
        <f t="shared" si="4"/>
        <v>20</v>
      </c>
      <c r="P21" s="69"/>
      <c r="Q21" s="70"/>
      <c r="R21" s="128">
        <f ca="1" t="shared" si="5"/>
        <v>100</v>
      </c>
      <c r="S21" s="60"/>
      <c r="T21" s="47"/>
      <c r="U21" s="47"/>
      <c r="V21" s="47"/>
      <c r="W21" s="77"/>
      <c r="X21" s="77"/>
      <c r="Y21" s="78"/>
      <c r="Z21" s="76"/>
      <c r="AA21" s="47"/>
    </row>
    <row r="22" spans="1:27" ht="18" customHeight="1">
      <c r="A22" s="33" t="str">
        <f ca="1" t="shared" si="1"/>
        <v>PDL</v>
      </c>
      <c r="B22" s="33">
        <f ca="1" t="shared" si="1"/>
        <v>85</v>
      </c>
      <c r="C22" s="22">
        <v>4</v>
      </c>
      <c r="D22" s="62" t="str">
        <f ca="1" t="shared" si="2"/>
        <v>COSSAIS Cyril</v>
      </c>
      <c r="E22" s="33" t="str">
        <f ca="1" t="shared" si="2"/>
        <v>M</v>
      </c>
      <c r="F22" s="33">
        <v>0</v>
      </c>
      <c r="G22" s="33" t="str">
        <f ca="1" t="shared" si="3"/>
        <v>JUDO CLUB DIONYSIEN ET D.A.</v>
      </c>
      <c r="H22" s="63">
        <v>10</v>
      </c>
      <c r="I22" s="64">
        <v>0</v>
      </c>
      <c r="J22" s="64">
        <v>0</v>
      </c>
      <c r="K22" s="64">
        <v>0</v>
      </c>
      <c r="L22" s="65" t="str">
        <f t="shared" si="6"/>
        <v>-</v>
      </c>
      <c r="M22" s="63">
        <v>0</v>
      </c>
      <c r="N22" s="74"/>
      <c r="O22" s="68">
        <f t="shared" si="4"/>
        <v>10</v>
      </c>
      <c r="P22" s="69"/>
      <c r="Q22" s="70"/>
      <c r="R22" s="71">
        <f ca="1" t="shared" si="5"/>
        <v>10</v>
      </c>
      <c r="S22" s="60"/>
      <c r="T22" s="47"/>
      <c r="U22" s="47"/>
      <c r="V22" s="78"/>
      <c r="W22" s="78"/>
      <c r="X22" s="78"/>
      <c r="Y22" s="78"/>
      <c r="Z22" s="76"/>
      <c r="AA22" s="47"/>
    </row>
    <row r="23" spans="1:27" ht="18" customHeight="1" thickBot="1">
      <c r="A23" s="33" t="str">
        <f ca="1" t="shared" si="1"/>
        <v>PDL</v>
      </c>
      <c r="B23" s="33">
        <f ca="1" t="shared" si="1"/>
        <v>53</v>
      </c>
      <c r="C23" s="22">
        <v>5</v>
      </c>
      <c r="D23" s="62" t="str">
        <f ca="1" t="shared" si="2"/>
        <v>LEPRETRE David</v>
      </c>
      <c r="E23" s="33" t="str">
        <f ca="1" t="shared" si="2"/>
        <v>M</v>
      </c>
      <c r="F23" s="33">
        <v>20</v>
      </c>
      <c r="G23" s="33" t="str">
        <f ca="1" t="shared" si="3"/>
        <v>JUDO LOISIRS LAVAL AVESNIERES</v>
      </c>
      <c r="H23" s="63">
        <v>10</v>
      </c>
      <c r="I23" s="64">
        <v>10</v>
      </c>
      <c r="J23" s="64">
        <v>0</v>
      </c>
      <c r="K23" s="64">
        <v>0</v>
      </c>
      <c r="L23" s="65" t="str">
        <f t="shared" si="6"/>
        <v>-</v>
      </c>
      <c r="M23" s="63">
        <v>10</v>
      </c>
      <c r="N23" s="74"/>
      <c r="O23" s="68">
        <f t="shared" si="4"/>
        <v>30</v>
      </c>
      <c r="P23" s="69"/>
      <c r="Q23" s="70"/>
      <c r="R23" s="71">
        <f ca="1" t="shared" si="5"/>
        <v>50</v>
      </c>
      <c r="S23" s="60"/>
      <c r="T23" s="47"/>
      <c r="U23" s="47"/>
      <c r="V23" s="47"/>
      <c r="W23" s="79" t="s">
        <v>82</v>
      </c>
      <c r="X23" s="79"/>
      <c r="Y23" s="47"/>
      <c r="Z23" s="47"/>
      <c r="AA23" s="47"/>
    </row>
    <row r="24" spans="1:27" ht="18" customHeight="1" thickBot="1">
      <c r="A24" s="33" t="str">
        <f ca="1" t="shared" si="1"/>
        <v>PDL</v>
      </c>
      <c r="B24" s="33">
        <f ca="1" t="shared" si="1"/>
        <v>72</v>
      </c>
      <c r="C24" s="22">
        <v>6</v>
      </c>
      <c r="D24" s="62" t="str">
        <f ca="1" t="shared" si="2"/>
        <v>ORY Antoine</v>
      </c>
      <c r="E24" s="33" t="str">
        <f ca="1" t="shared" si="2"/>
        <v>M</v>
      </c>
      <c r="F24" s="33">
        <v>70</v>
      </c>
      <c r="G24" s="33" t="str">
        <f ca="1" t="shared" si="3"/>
        <v>JUDO CLUB DE LOMBRON</v>
      </c>
      <c r="H24" s="63">
        <v>0</v>
      </c>
      <c r="I24" s="64">
        <v>10</v>
      </c>
      <c r="J24" s="64">
        <v>10</v>
      </c>
      <c r="K24" s="64" t="str">
        <f>IF(M24&lt;&gt;"","-","")</f>
        <v>-</v>
      </c>
      <c r="L24" s="65" t="str">
        <f t="shared" si="6"/>
        <v>-</v>
      </c>
      <c r="M24" s="63">
        <v>10</v>
      </c>
      <c r="N24" s="74" t="s">
        <v>136</v>
      </c>
      <c r="O24" s="68">
        <f t="shared" si="4"/>
        <v>30</v>
      </c>
      <c r="P24" s="69"/>
      <c r="Q24" s="70"/>
      <c r="R24" s="128">
        <f ca="1" t="shared" si="5"/>
        <v>100</v>
      </c>
      <c r="S24" s="60"/>
      <c r="T24" s="47"/>
      <c r="U24" s="47"/>
      <c r="V24" s="47"/>
      <c r="W24" s="80" t="s">
        <v>83</v>
      </c>
      <c r="X24" s="81" t="s">
        <v>84</v>
      </c>
      <c r="Y24" s="47"/>
      <c r="Z24" s="47"/>
      <c r="AA24" s="47"/>
    </row>
    <row r="25" spans="1:27" ht="18" customHeight="1">
      <c r="A25" s="33" t="str">
        <f ca="1" t="shared" si="1"/>
        <v>PDL</v>
      </c>
      <c r="B25" s="33">
        <f ca="1" t="shared" si="1"/>
        <v>53</v>
      </c>
      <c r="C25" s="22">
        <v>7</v>
      </c>
      <c r="D25" s="62" t="str">
        <f ca="1" t="shared" si="2"/>
        <v>HAY Jean Marc</v>
      </c>
      <c r="E25" s="33" t="str">
        <f ca="1" t="shared" si="2"/>
        <v>M</v>
      </c>
      <c r="F25" s="33">
        <v>47</v>
      </c>
      <c r="G25" s="33" t="str">
        <f ca="1" t="shared" si="3"/>
        <v>U S C P M</v>
      </c>
      <c r="H25" s="63">
        <v>10</v>
      </c>
      <c r="I25" s="64">
        <v>0</v>
      </c>
      <c r="J25" s="64">
        <v>10</v>
      </c>
      <c r="K25" s="64">
        <v>0</v>
      </c>
      <c r="L25" s="65" t="str">
        <f t="shared" si="6"/>
        <v>-</v>
      </c>
      <c r="M25" s="82">
        <v>0</v>
      </c>
      <c r="N25" s="83"/>
      <c r="O25" s="68">
        <f t="shared" si="4"/>
        <v>20</v>
      </c>
      <c r="P25" s="69"/>
      <c r="Q25" s="70"/>
      <c r="R25" s="71">
        <f ca="1" t="shared" si="5"/>
        <v>67</v>
      </c>
      <c r="S25" s="60"/>
      <c r="T25" s="47"/>
      <c r="U25" s="47"/>
      <c r="V25" s="47"/>
      <c r="W25" s="84">
        <v>7</v>
      </c>
      <c r="X25" s="85">
        <v>10</v>
      </c>
      <c r="Y25" s="47"/>
      <c r="Z25" s="47"/>
      <c r="AA25" s="47"/>
    </row>
    <row r="26" spans="1:27" ht="18" customHeight="1" thickBot="1">
      <c r="A26" s="33" t="str">
        <f ca="1" t="shared" si="1"/>
        <v>PDL</v>
      </c>
      <c r="B26" s="33">
        <f ca="1" t="shared" si="1"/>
        <v>44</v>
      </c>
      <c r="C26" s="22">
        <v>8</v>
      </c>
      <c r="D26" s="62" t="str">
        <f ca="1" t="shared" si="2"/>
        <v>PICARD Fabien</v>
      </c>
      <c r="E26" s="33" t="str">
        <f ca="1" t="shared" si="2"/>
        <v>M</v>
      </c>
      <c r="F26" s="33">
        <v>30</v>
      </c>
      <c r="G26" s="33" t="str">
        <f ca="1" t="shared" si="3"/>
        <v>JC ST SEBASTIEN</v>
      </c>
      <c r="H26" s="86">
        <v>10</v>
      </c>
      <c r="I26" s="87">
        <v>10</v>
      </c>
      <c r="J26" s="87">
        <v>10</v>
      </c>
      <c r="K26" s="87">
        <v>0</v>
      </c>
      <c r="L26" s="88">
        <v>10</v>
      </c>
      <c r="M26" s="86"/>
      <c r="N26" s="89"/>
      <c r="O26" s="90">
        <f t="shared" si="4"/>
        <v>40</v>
      </c>
      <c r="P26" s="91"/>
      <c r="Q26" s="70"/>
      <c r="R26" s="71">
        <f ca="1" t="shared" si="5"/>
        <v>70</v>
      </c>
      <c r="S26" s="60"/>
      <c r="T26" s="47"/>
      <c r="U26" s="47"/>
      <c r="V26" s="47"/>
      <c r="W26" s="92"/>
      <c r="X26" s="93"/>
      <c r="Y26" s="47"/>
      <c r="Z26" s="47"/>
      <c r="AA26" s="47"/>
    </row>
    <row r="27" ht="11.25">
      <c r="N27" s="32" t="s">
        <v>85</v>
      </c>
    </row>
    <row r="28" spans="3:34" ht="11.25" hidden="1">
      <c r="C28" s="45">
        <f>COUNT(H19:N26)/2</f>
        <v>17</v>
      </c>
      <c r="G28" s="94" t="s">
        <v>86</v>
      </c>
      <c r="H28" s="95">
        <v>1</v>
      </c>
      <c r="I28" s="95">
        <v>2</v>
      </c>
      <c r="J28" s="95">
        <v>3</v>
      </c>
      <c r="K28" s="95">
        <v>4</v>
      </c>
      <c r="L28" s="95">
        <v>5</v>
      </c>
      <c r="M28" s="95"/>
      <c r="N28" s="95">
        <v>6</v>
      </c>
      <c r="O28" s="95">
        <v>7</v>
      </c>
      <c r="P28" s="95"/>
      <c r="Q28" s="95">
        <v>8</v>
      </c>
      <c r="R28" s="95"/>
      <c r="S28" s="95">
        <v>9</v>
      </c>
      <c r="T28" s="95">
        <v>10</v>
      </c>
      <c r="U28" s="95">
        <v>11</v>
      </c>
      <c r="V28" s="95">
        <v>12</v>
      </c>
      <c r="W28" s="95">
        <v>13</v>
      </c>
      <c r="X28" s="95"/>
      <c r="Y28" s="95"/>
      <c r="Z28" s="95">
        <v>14</v>
      </c>
      <c r="AA28" s="95">
        <v>15</v>
      </c>
      <c r="AB28" s="96"/>
      <c r="AC28" s="96"/>
      <c r="AD28" s="96"/>
      <c r="AE28" s="96"/>
      <c r="AF28" s="96">
        <v>16</v>
      </c>
      <c r="AG28" s="96">
        <v>17</v>
      </c>
      <c r="AH28" s="96"/>
    </row>
    <row r="29" spans="7:34" ht="11.25" hidden="1">
      <c r="G29" s="94" t="s">
        <v>87</v>
      </c>
      <c r="H29" s="95">
        <v>1</v>
      </c>
      <c r="I29" s="95">
        <v>1</v>
      </c>
      <c r="J29" s="95">
        <v>2</v>
      </c>
      <c r="K29" s="95">
        <v>1</v>
      </c>
      <c r="L29" s="95">
        <v>2</v>
      </c>
      <c r="M29" s="95"/>
      <c r="N29" s="95">
        <v>3</v>
      </c>
      <c r="O29" s="95">
        <v>2</v>
      </c>
      <c r="P29" s="95"/>
      <c r="Q29" s="95">
        <v>3</v>
      </c>
      <c r="R29" s="95"/>
      <c r="S29" s="95">
        <v>3</v>
      </c>
      <c r="T29" s="95">
        <v>4</v>
      </c>
      <c r="U29" s="95">
        <v>4</v>
      </c>
      <c r="V29" s="95">
        <v>4</v>
      </c>
      <c r="W29" s="95">
        <v>4</v>
      </c>
      <c r="X29" s="95"/>
      <c r="Y29" s="95"/>
      <c r="Z29" s="95">
        <v>5</v>
      </c>
      <c r="AA29" s="95">
        <v>3</v>
      </c>
      <c r="AB29" s="96"/>
      <c r="AC29" s="96"/>
      <c r="AD29" s="96"/>
      <c r="AE29" s="96"/>
      <c r="AF29" s="96">
        <v>1</v>
      </c>
      <c r="AG29" s="96">
        <v>1</v>
      </c>
      <c r="AH29" s="96"/>
    </row>
    <row r="30" spans="7:34" ht="11.25" hidden="1">
      <c r="G30" s="94" t="s">
        <v>88</v>
      </c>
      <c r="H30" s="95">
        <v>1</v>
      </c>
      <c r="I30" s="95">
        <v>1</v>
      </c>
      <c r="J30" s="95">
        <v>1</v>
      </c>
      <c r="K30" s="95">
        <v>1</v>
      </c>
      <c r="L30" s="95">
        <v>2</v>
      </c>
      <c r="M30" s="95"/>
      <c r="N30" s="95">
        <v>2</v>
      </c>
      <c r="O30" s="95">
        <v>3</v>
      </c>
      <c r="P30" s="95"/>
      <c r="Q30" s="95">
        <v>2</v>
      </c>
      <c r="R30" s="95"/>
      <c r="S30" s="95">
        <v>1</v>
      </c>
      <c r="T30" s="95">
        <v>3</v>
      </c>
      <c r="U30" s="95">
        <v>2</v>
      </c>
      <c r="V30" s="95">
        <v>4</v>
      </c>
      <c r="W30" s="95">
        <v>3</v>
      </c>
      <c r="X30" s="95"/>
      <c r="Y30" s="95"/>
      <c r="Z30" s="95">
        <v>5</v>
      </c>
      <c r="AA30" s="95">
        <v>4</v>
      </c>
      <c r="AB30" s="96"/>
      <c r="AC30" s="96"/>
      <c r="AD30" s="96"/>
      <c r="AE30" s="96"/>
      <c r="AF30" s="96">
        <v>1</v>
      </c>
      <c r="AG30" s="96">
        <v>1</v>
      </c>
      <c r="AH30" s="96"/>
    </row>
  </sheetData>
  <sheetProtection formatCells="0" formatColumns="0" selectLockedCells="1"/>
  <mergeCells count="29"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  <mergeCell ref="G4:G6"/>
    <mergeCell ref="P1:R1"/>
    <mergeCell ref="K2:N2"/>
    <mergeCell ref="P2:P3"/>
    <mergeCell ref="Q2:Q3"/>
    <mergeCell ref="R2:R3"/>
    <mergeCell ref="R18:S18"/>
    <mergeCell ref="R19:S19"/>
    <mergeCell ref="R20:S20"/>
    <mergeCell ref="M17:N17"/>
    <mergeCell ref="O18:P18"/>
    <mergeCell ref="O19:P19"/>
    <mergeCell ref="O20:P20"/>
    <mergeCell ref="O25:P25"/>
    <mergeCell ref="O26:P26"/>
    <mergeCell ref="O21:P21"/>
    <mergeCell ref="O22:P22"/>
    <mergeCell ref="O23:P23"/>
    <mergeCell ref="O24:P24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AQ32"/>
  <sheetViews>
    <sheetView tabSelected="1" zoomScale="89" zoomScaleNormal="89" workbookViewId="0" topLeftCell="C8">
      <pane xSplit="5" ySplit="1" topLeftCell="H9" activePane="bottomRight" state="frozen"/>
      <selection pane="topLeft" activeCell="C8" sqref="C8"/>
      <selection pane="topRight" activeCell="G8" sqref="G8"/>
      <selection pane="bottomLeft" activeCell="C8" sqref="C8"/>
      <selection pane="bottomRight" activeCell="AG26" sqref="AG26"/>
    </sheetView>
  </sheetViews>
  <sheetFormatPr defaultColWidth="11.421875" defaultRowHeight="12.75"/>
  <cols>
    <col min="1" max="1" width="6.140625" style="32" customWidth="1"/>
    <col min="2" max="2" width="5.140625" style="32" customWidth="1"/>
    <col min="3" max="3" width="4.7109375" style="45" bestFit="1" customWidth="1"/>
    <col min="4" max="4" width="25.140625" style="32" customWidth="1"/>
    <col min="5" max="5" width="3.140625" style="32" customWidth="1"/>
    <col min="6" max="6" width="7.7109375" style="32" customWidth="1"/>
    <col min="7" max="7" width="22.00390625" style="32" customWidth="1"/>
    <col min="8" max="29" width="4.28125" style="32" customWidth="1"/>
    <col min="30" max="30" width="4.421875" style="47" hidden="1" customWidth="1"/>
    <col min="31" max="31" width="4.421875" style="47" customWidth="1"/>
    <col min="32" max="32" width="4.421875" style="47" hidden="1" customWidth="1"/>
    <col min="33" max="33" width="4.421875" style="47" customWidth="1"/>
    <col min="34" max="40" width="4.421875" style="47" hidden="1" customWidth="1"/>
    <col min="41" max="41" width="4.421875" style="47" customWidth="1"/>
    <col min="42" max="43" width="4.421875" style="47" hidden="1" customWidth="1"/>
    <col min="44" max="16384" width="11.421875" style="32" customWidth="1"/>
  </cols>
  <sheetData>
    <row r="1" spans="3:43" s="1" customFormat="1" ht="13.5" thickBot="1">
      <c r="C1" s="183">
        <v>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  <c r="W1" s="5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3:43" s="1" customFormat="1" ht="16.5" customHeight="1" thickBot="1">
      <c r="C2" s="7"/>
      <c r="D2" s="3"/>
      <c r="E2" s="3"/>
      <c r="F2" s="8" t="s">
        <v>1</v>
      </c>
      <c r="G2" s="9" t="s">
        <v>441</v>
      </c>
      <c r="H2" s="3">
        <v>2</v>
      </c>
      <c r="I2" s="3"/>
      <c r="J2" s="10" t="s">
        <v>3</v>
      </c>
      <c r="K2" s="11">
        <f ca="1">TODAY()</f>
        <v>41715</v>
      </c>
      <c r="L2" s="11"/>
      <c r="M2" s="11"/>
      <c r="N2" s="11"/>
      <c r="O2" s="3"/>
      <c r="P2" s="12" t="s">
        <v>156</v>
      </c>
      <c r="Q2" s="12" t="s">
        <v>194</v>
      </c>
      <c r="R2" s="13"/>
      <c r="S2" s="3"/>
      <c r="V2" s="5"/>
      <c r="W2" s="5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3:43" s="1" customFormat="1" ht="13.5" customHeight="1" thickBot="1">
      <c r="C3" s="7"/>
      <c r="D3" s="3"/>
      <c r="E3" s="3"/>
      <c r="F3" s="5"/>
      <c r="G3" s="3"/>
      <c r="H3" s="3"/>
      <c r="I3" s="3"/>
      <c r="J3" s="3"/>
      <c r="K3" s="3"/>
      <c r="L3" s="3"/>
      <c r="M3" s="3"/>
      <c r="N3" s="3"/>
      <c r="O3" s="3"/>
      <c r="P3" s="14"/>
      <c r="Q3" s="14"/>
      <c r="R3" s="15"/>
      <c r="S3" s="3"/>
      <c r="T3" s="3"/>
      <c r="U3" s="3"/>
      <c r="V3" s="5"/>
      <c r="W3" s="5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3:43" s="1" customFormat="1" ht="12.75">
      <c r="C4" s="7"/>
      <c r="D4" s="3"/>
      <c r="E4" s="3"/>
      <c r="F4" s="17"/>
      <c r="G4" s="1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3:43" s="1" customFormat="1" ht="12.75">
      <c r="C5" s="7"/>
      <c r="D5" s="3"/>
      <c r="E5" s="3"/>
      <c r="F5" s="17" t="s">
        <v>6</v>
      </c>
      <c r="G5" s="18"/>
      <c r="H5" s="3"/>
      <c r="I5" s="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3:43" s="1" customFormat="1" ht="12.75">
      <c r="C6" s="7"/>
      <c r="D6" s="3"/>
      <c r="E6" s="3"/>
      <c r="F6" s="5"/>
      <c r="G6" s="19"/>
      <c r="H6" s="3"/>
      <c r="I6" s="3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3:43" s="1" customFormat="1" ht="13.5" thickBot="1">
      <c r="C7" s="7"/>
      <c r="D7" s="3"/>
      <c r="E7" s="3"/>
      <c r="F7" s="208"/>
      <c r="G7" s="10"/>
      <c r="H7" s="10"/>
      <c r="I7" s="10"/>
      <c r="J7" s="10"/>
      <c r="K7" s="3"/>
      <c r="L7" s="3"/>
      <c r="M7" s="3"/>
      <c r="N7" s="3"/>
      <c r="O7" s="3"/>
      <c r="P7" s="3"/>
      <c r="Q7" s="3"/>
      <c r="R7" s="3"/>
      <c r="S7" s="3"/>
      <c r="T7" s="21"/>
      <c r="U7" s="3"/>
      <c r="V7" s="5"/>
      <c r="W7" s="5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18" customHeight="1">
      <c r="A8" s="22" t="s">
        <v>8</v>
      </c>
      <c r="B8" s="22" t="s">
        <v>9</v>
      </c>
      <c r="C8" s="23" t="s">
        <v>10</v>
      </c>
      <c r="D8" s="23" t="s">
        <v>11</v>
      </c>
      <c r="E8" s="23" t="s">
        <v>12</v>
      </c>
      <c r="F8" s="23" t="s">
        <v>13</v>
      </c>
      <c r="G8" s="23" t="s">
        <v>14</v>
      </c>
      <c r="H8" s="27" t="s">
        <v>94</v>
      </c>
      <c r="I8" s="28" t="s">
        <v>27</v>
      </c>
      <c r="J8" s="145" t="s">
        <v>28</v>
      </c>
      <c r="K8" s="28" t="s">
        <v>104</v>
      </c>
      <c r="L8" s="107" t="s">
        <v>37</v>
      </c>
      <c r="M8" s="142" t="s">
        <v>15</v>
      </c>
      <c r="N8" s="28" t="s">
        <v>97</v>
      </c>
      <c r="O8" s="28" t="s">
        <v>31</v>
      </c>
      <c r="P8" s="28" t="s">
        <v>32</v>
      </c>
      <c r="Q8" s="28" t="s">
        <v>30</v>
      </c>
      <c r="R8" s="142" t="s">
        <v>25</v>
      </c>
      <c r="S8" s="28" t="s">
        <v>22</v>
      </c>
      <c r="T8" s="28" t="s">
        <v>24</v>
      </c>
      <c r="U8" s="142" t="s">
        <v>99</v>
      </c>
      <c r="V8" s="142" t="s">
        <v>23</v>
      </c>
      <c r="W8" s="107" t="s">
        <v>29</v>
      </c>
      <c r="X8" s="28" t="s">
        <v>19</v>
      </c>
      <c r="Y8" s="138" t="s">
        <v>20</v>
      </c>
      <c r="Z8" s="29" t="s">
        <v>26</v>
      </c>
      <c r="AA8" s="146" t="s">
        <v>21</v>
      </c>
      <c r="AB8" s="29" t="s">
        <v>92</v>
      </c>
      <c r="AC8" s="139" t="s">
        <v>18</v>
      </c>
      <c r="AD8" s="31" t="s">
        <v>35</v>
      </c>
      <c r="AE8" s="26" t="s">
        <v>36</v>
      </c>
      <c r="AF8" s="31" t="s">
        <v>33</v>
      </c>
      <c r="AG8" s="26" t="s">
        <v>101</v>
      </c>
      <c r="AH8" s="31" t="s">
        <v>16</v>
      </c>
      <c r="AI8" s="31" t="s">
        <v>134</v>
      </c>
      <c r="AJ8" s="31" t="s">
        <v>38</v>
      </c>
      <c r="AK8" s="31" t="s">
        <v>17</v>
      </c>
      <c r="AL8" s="31" t="s">
        <v>39</v>
      </c>
      <c r="AM8" s="31" t="s">
        <v>40</v>
      </c>
      <c r="AN8" s="31" t="s">
        <v>41</v>
      </c>
      <c r="AO8" s="26" t="s">
        <v>34</v>
      </c>
      <c r="AP8" s="31" t="s">
        <v>42</v>
      </c>
      <c r="AQ8" s="31" t="s">
        <v>95</v>
      </c>
    </row>
    <row r="9" spans="1:43" ht="31.5" customHeight="1">
      <c r="A9" s="33" t="s">
        <v>50</v>
      </c>
      <c r="B9" s="33">
        <v>49</v>
      </c>
      <c r="C9" s="34">
        <f aca="true" ca="1" t="shared" si="0" ref="C9:C17">OFFSET(C9,11,0)</f>
        <v>1</v>
      </c>
      <c r="D9" s="209" t="s">
        <v>442</v>
      </c>
      <c r="E9" s="33" t="s">
        <v>45</v>
      </c>
      <c r="F9" s="33">
        <v>104</v>
      </c>
      <c r="G9" s="36" t="s">
        <v>443</v>
      </c>
      <c r="H9" s="38"/>
      <c r="I9" s="38"/>
      <c r="J9" s="38"/>
      <c r="K9" s="38"/>
      <c r="L9" s="38"/>
      <c r="M9" s="39"/>
      <c r="N9" s="38"/>
      <c r="O9" s="38"/>
      <c r="P9" s="38"/>
      <c r="Q9" s="39" t="s">
        <v>53</v>
      </c>
      <c r="R9" s="38"/>
      <c r="S9" s="38"/>
      <c r="T9" s="39" t="s">
        <v>53</v>
      </c>
      <c r="U9" s="38"/>
      <c r="V9" s="38"/>
      <c r="W9" s="38"/>
      <c r="X9" s="39" t="s">
        <v>47</v>
      </c>
      <c r="Y9" s="38"/>
      <c r="Z9" s="38"/>
      <c r="AA9" s="38"/>
      <c r="AB9" s="38"/>
      <c r="AC9" s="38"/>
      <c r="AD9" s="40"/>
      <c r="AE9" s="40" t="s">
        <v>54</v>
      </c>
      <c r="AF9" s="40"/>
      <c r="AG9" s="40" t="s">
        <v>47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</row>
    <row r="10" spans="1:43" ht="31.5" customHeight="1">
      <c r="A10" s="33" t="s">
        <v>118</v>
      </c>
      <c r="B10" s="33">
        <v>37</v>
      </c>
      <c r="C10" s="34">
        <f ca="1" t="shared" si="0"/>
        <v>2</v>
      </c>
      <c r="D10" s="209" t="s">
        <v>444</v>
      </c>
      <c r="E10" s="33" t="s">
        <v>45</v>
      </c>
      <c r="F10" s="33">
        <v>81</v>
      </c>
      <c r="G10" s="36" t="s">
        <v>308</v>
      </c>
      <c r="H10" s="38"/>
      <c r="I10" s="38"/>
      <c r="J10" s="38"/>
      <c r="K10" s="38"/>
      <c r="L10" s="39"/>
      <c r="M10" s="38"/>
      <c r="N10" s="38"/>
      <c r="O10" s="39" t="s">
        <v>53</v>
      </c>
      <c r="P10" s="38"/>
      <c r="Q10" s="38"/>
      <c r="R10" s="39"/>
      <c r="S10" s="38"/>
      <c r="T10" s="38"/>
      <c r="U10" s="38"/>
      <c r="V10" s="39"/>
      <c r="W10" s="38"/>
      <c r="X10" s="38"/>
      <c r="Y10" s="39"/>
      <c r="Z10" s="38"/>
      <c r="AA10" s="38"/>
      <c r="AB10" s="38"/>
      <c r="AC10" s="38"/>
      <c r="AD10" s="40"/>
      <c r="AE10" s="41"/>
      <c r="AF10" s="41"/>
      <c r="AG10" s="41"/>
      <c r="AH10" s="40"/>
      <c r="AI10" s="40"/>
      <c r="AJ10" s="41"/>
      <c r="AK10" s="41"/>
      <c r="AL10" s="41"/>
      <c r="AM10" s="41"/>
      <c r="AN10" s="41"/>
      <c r="AO10" s="41"/>
      <c r="AP10" s="41"/>
      <c r="AQ10" s="41"/>
    </row>
    <row r="11" spans="1:43" ht="31.5" customHeight="1">
      <c r="A11" s="33" t="s">
        <v>43</v>
      </c>
      <c r="B11" s="33">
        <v>22</v>
      </c>
      <c r="C11" s="34">
        <f ca="1" t="shared" si="0"/>
        <v>3</v>
      </c>
      <c r="D11" s="209" t="s">
        <v>445</v>
      </c>
      <c r="E11" s="33" t="s">
        <v>45</v>
      </c>
      <c r="F11" s="33">
        <v>83</v>
      </c>
      <c r="G11" s="36" t="s">
        <v>352</v>
      </c>
      <c r="H11" s="38"/>
      <c r="I11" s="38"/>
      <c r="J11" s="38"/>
      <c r="K11" s="39" t="s">
        <v>47</v>
      </c>
      <c r="L11" s="38"/>
      <c r="M11" s="38"/>
      <c r="N11" s="38"/>
      <c r="O11" s="38"/>
      <c r="P11" s="39" t="s">
        <v>47</v>
      </c>
      <c r="Q11" s="38"/>
      <c r="R11" s="38"/>
      <c r="S11" s="39" t="s">
        <v>47</v>
      </c>
      <c r="T11" s="38"/>
      <c r="U11" s="38"/>
      <c r="V11" s="38"/>
      <c r="W11" s="39"/>
      <c r="X11" s="38"/>
      <c r="Y11" s="38"/>
      <c r="Z11" s="39" t="s">
        <v>47</v>
      </c>
      <c r="AA11" s="38"/>
      <c r="AB11" s="38"/>
      <c r="AC11" s="38"/>
      <c r="AD11" s="41"/>
      <c r="AE11" s="40" t="s">
        <v>47</v>
      </c>
      <c r="AF11" s="41"/>
      <c r="AG11" s="41"/>
      <c r="AH11" s="40"/>
      <c r="AI11" s="41"/>
      <c r="AJ11" s="40"/>
      <c r="AK11" s="41"/>
      <c r="AL11" s="41"/>
      <c r="AM11" s="41"/>
      <c r="AN11" s="41"/>
      <c r="AO11" s="41"/>
      <c r="AP11" s="41"/>
      <c r="AQ11" s="41"/>
    </row>
    <row r="12" spans="1:43" ht="31.5" customHeight="1">
      <c r="A12" s="33" t="s">
        <v>50</v>
      </c>
      <c r="B12" s="33">
        <v>44</v>
      </c>
      <c r="C12" s="34">
        <f ca="1" t="shared" si="0"/>
        <v>4</v>
      </c>
      <c r="D12" s="143" t="s">
        <v>446</v>
      </c>
      <c r="E12" s="33" t="s">
        <v>45</v>
      </c>
      <c r="F12" s="210">
        <v>58</v>
      </c>
      <c r="G12" s="36" t="s">
        <v>399</v>
      </c>
      <c r="H12" s="38"/>
      <c r="I12" s="38"/>
      <c r="J12" s="211" t="s">
        <v>447</v>
      </c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3"/>
      <c r="AB12" s="38"/>
      <c r="AC12" s="38"/>
      <c r="AD12" s="41"/>
      <c r="AE12" s="41"/>
      <c r="AF12" s="41"/>
      <c r="AG12" s="41"/>
      <c r="AH12" s="41"/>
      <c r="AI12" s="41"/>
      <c r="AJ12" s="40"/>
      <c r="AK12" s="40"/>
      <c r="AL12" s="40"/>
      <c r="AM12" s="41"/>
      <c r="AN12" s="41"/>
      <c r="AO12" s="41"/>
      <c r="AP12" s="41"/>
      <c r="AQ12" s="41"/>
    </row>
    <row r="13" spans="1:43" ht="31.5" customHeight="1">
      <c r="A13" s="33" t="s">
        <v>50</v>
      </c>
      <c r="B13" s="33">
        <v>85</v>
      </c>
      <c r="C13" s="34">
        <f ca="1" t="shared" si="0"/>
        <v>5</v>
      </c>
      <c r="D13" s="209" t="s">
        <v>448</v>
      </c>
      <c r="E13" s="33" t="s">
        <v>45</v>
      </c>
      <c r="F13" s="33">
        <v>90</v>
      </c>
      <c r="G13" s="36" t="s">
        <v>67</v>
      </c>
      <c r="H13" s="38"/>
      <c r="I13" s="39" t="s">
        <v>47</v>
      </c>
      <c r="J13" s="38"/>
      <c r="K13" s="38"/>
      <c r="L13" s="38"/>
      <c r="M13" s="38"/>
      <c r="N13" s="38"/>
      <c r="O13" s="39" t="s">
        <v>47</v>
      </c>
      <c r="P13" s="38"/>
      <c r="Q13" s="38"/>
      <c r="R13" s="38"/>
      <c r="S13" s="39" t="s">
        <v>53</v>
      </c>
      <c r="T13" s="38"/>
      <c r="U13" s="38"/>
      <c r="V13" s="38"/>
      <c r="W13" s="38"/>
      <c r="X13" s="39" t="s">
        <v>47</v>
      </c>
      <c r="Y13" s="38"/>
      <c r="Z13" s="38"/>
      <c r="AA13" s="38"/>
      <c r="AB13" s="39" t="s">
        <v>53</v>
      </c>
      <c r="AC13" s="38"/>
      <c r="AD13" s="41"/>
      <c r="AE13" s="41"/>
      <c r="AF13" s="41"/>
      <c r="AG13" s="41"/>
      <c r="AH13" s="41"/>
      <c r="AI13" s="41"/>
      <c r="AJ13" s="41"/>
      <c r="AK13" s="40"/>
      <c r="AL13" s="41"/>
      <c r="AM13" s="40"/>
      <c r="AN13" s="40"/>
      <c r="AO13" s="41"/>
      <c r="AP13" s="41"/>
      <c r="AQ13" s="41"/>
    </row>
    <row r="14" spans="1:43" ht="31.5" customHeight="1">
      <c r="A14" s="33" t="s">
        <v>50</v>
      </c>
      <c r="B14" s="33">
        <v>44</v>
      </c>
      <c r="C14" s="34">
        <f ca="1" t="shared" si="0"/>
        <v>6</v>
      </c>
      <c r="D14" s="209" t="s">
        <v>449</v>
      </c>
      <c r="E14" s="33" t="s">
        <v>45</v>
      </c>
      <c r="F14" s="33">
        <v>90</v>
      </c>
      <c r="G14" s="36" t="s">
        <v>450</v>
      </c>
      <c r="H14" s="39" t="s">
        <v>54</v>
      </c>
      <c r="I14" s="38"/>
      <c r="J14" s="38"/>
      <c r="K14" s="38"/>
      <c r="L14" s="38"/>
      <c r="M14" s="38"/>
      <c r="N14" s="38"/>
      <c r="O14" s="38"/>
      <c r="P14" s="39" t="s">
        <v>53</v>
      </c>
      <c r="Q14" s="38"/>
      <c r="R14" s="38"/>
      <c r="S14" s="38"/>
      <c r="T14" s="39" t="s">
        <v>47</v>
      </c>
      <c r="U14" s="38"/>
      <c r="V14" s="38"/>
      <c r="W14" s="38"/>
      <c r="X14" s="38"/>
      <c r="Y14" s="39"/>
      <c r="Z14" s="38"/>
      <c r="AA14" s="38"/>
      <c r="AB14" s="38"/>
      <c r="AC14" s="39"/>
      <c r="AD14" s="41"/>
      <c r="AE14" s="41"/>
      <c r="AF14" s="41"/>
      <c r="AG14" s="41"/>
      <c r="AH14" s="41"/>
      <c r="AI14" s="41"/>
      <c r="AJ14" s="41"/>
      <c r="AK14" s="41"/>
      <c r="AL14" s="40"/>
      <c r="AM14" s="40"/>
      <c r="AN14" s="41"/>
      <c r="AO14" s="40" t="s">
        <v>117</v>
      </c>
      <c r="AP14" s="41"/>
      <c r="AQ14" s="41"/>
    </row>
    <row r="15" spans="1:43" s="44" customFormat="1" ht="31.5" customHeight="1">
      <c r="A15" s="33" t="s">
        <v>50</v>
      </c>
      <c r="B15" s="33">
        <v>85</v>
      </c>
      <c r="C15" s="34">
        <f ca="1" t="shared" si="0"/>
        <v>7</v>
      </c>
      <c r="D15" s="143" t="s">
        <v>451</v>
      </c>
      <c r="E15" s="33" t="s">
        <v>45</v>
      </c>
      <c r="F15" s="33">
        <v>90</v>
      </c>
      <c r="G15" s="36" t="s">
        <v>122</v>
      </c>
      <c r="H15" s="38"/>
      <c r="I15" s="38"/>
      <c r="J15" s="39"/>
      <c r="K15" s="38"/>
      <c r="L15" s="38"/>
      <c r="M15" s="38"/>
      <c r="N15" s="39" t="s">
        <v>53</v>
      </c>
      <c r="O15" s="38"/>
      <c r="P15" s="38"/>
      <c r="Q15" s="39" t="s">
        <v>169</v>
      </c>
      <c r="R15" s="38"/>
      <c r="S15" s="38"/>
      <c r="T15" s="38"/>
      <c r="U15" s="38"/>
      <c r="V15" s="39"/>
      <c r="W15" s="38"/>
      <c r="X15" s="38"/>
      <c r="Y15" s="38"/>
      <c r="Z15" s="39" t="s">
        <v>53</v>
      </c>
      <c r="AA15" s="38"/>
      <c r="AB15" s="38"/>
      <c r="AC15" s="38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0"/>
      <c r="AO15" s="40" t="s">
        <v>47</v>
      </c>
      <c r="AP15" s="40"/>
      <c r="AQ15" s="41"/>
    </row>
    <row r="16" spans="1:43" ht="31.5" customHeight="1">
      <c r="A16" s="33" t="s">
        <v>50</v>
      </c>
      <c r="B16" s="33">
        <v>72</v>
      </c>
      <c r="C16" s="34">
        <f ca="1" t="shared" si="0"/>
        <v>8</v>
      </c>
      <c r="D16" s="209" t="s">
        <v>452</v>
      </c>
      <c r="E16" s="33" t="s">
        <v>45</v>
      </c>
      <c r="F16" s="33">
        <v>92</v>
      </c>
      <c r="G16" s="36" t="s">
        <v>159</v>
      </c>
      <c r="H16" s="38"/>
      <c r="I16" s="39" t="s">
        <v>453</v>
      </c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38"/>
      <c r="Y16" s="38"/>
      <c r="Z16" s="38"/>
      <c r="AA16" s="39"/>
      <c r="AB16" s="38"/>
      <c r="AC16" s="39"/>
      <c r="AD16" s="41"/>
      <c r="AE16" s="41"/>
      <c r="AF16" s="40"/>
      <c r="AG16" s="41"/>
      <c r="AH16" s="41"/>
      <c r="AI16" s="41"/>
      <c r="AJ16" s="41"/>
      <c r="AK16" s="41"/>
      <c r="AL16" s="41"/>
      <c r="AM16" s="41"/>
      <c r="AN16" s="41"/>
      <c r="AO16" s="41"/>
      <c r="AP16" s="40"/>
      <c r="AQ16" s="40"/>
    </row>
    <row r="17" spans="1:43" ht="31.5" customHeight="1">
      <c r="A17" s="33" t="s">
        <v>50</v>
      </c>
      <c r="B17" s="33">
        <v>85</v>
      </c>
      <c r="C17" s="34">
        <f ca="1" t="shared" si="0"/>
        <v>9</v>
      </c>
      <c r="D17" s="209" t="s">
        <v>454</v>
      </c>
      <c r="E17" s="33" t="s">
        <v>45</v>
      </c>
      <c r="F17" s="33">
        <v>94</v>
      </c>
      <c r="G17" s="36" t="s">
        <v>199</v>
      </c>
      <c r="H17" s="39" t="s">
        <v>47</v>
      </c>
      <c r="I17" s="38"/>
      <c r="J17" s="38"/>
      <c r="K17" s="39" t="s">
        <v>53</v>
      </c>
      <c r="L17" s="38"/>
      <c r="M17" s="38"/>
      <c r="N17" s="39" t="s">
        <v>47</v>
      </c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9" t="s">
        <v>47</v>
      </c>
      <c r="AC17" s="38"/>
      <c r="AD17" s="41"/>
      <c r="AE17" s="41"/>
      <c r="AF17" s="41"/>
      <c r="AG17" s="40" t="s">
        <v>53</v>
      </c>
      <c r="AH17" s="41"/>
      <c r="AI17" s="40"/>
      <c r="AJ17" s="41"/>
      <c r="AK17" s="41"/>
      <c r="AL17" s="41"/>
      <c r="AM17" s="41"/>
      <c r="AN17" s="41"/>
      <c r="AO17" s="41"/>
      <c r="AP17" s="41"/>
      <c r="AQ17" s="40"/>
    </row>
    <row r="18" spans="4:29" ht="24" customHeight="1" thickBot="1">
      <c r="D18" s="46"/>
      <c r="E18" s="46"/>
      <c r="F18" s="46"/>
      <c r="G18" s="46"/>
      <c r="H18" s="47"/>
      <c r="I18" s="47"/>
      <c r="J18" s="47"/>
      <c r="K18" s="47"/>
      <c r="L18" s="47"/>
      <c r="M18" s="48" t="s">
        <v>69</v>
      </c>
      <c r="N18" s="48"/>
      <c r="O18" s="48"/>
      <c r="P18" s="48"/>
      <c r="Q18" s="47"/>
      <c r="R18" s="47">
        <f>SUM(F18:O18)</f>
        <v>0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ht="24" customHeight="1" thickBot="1">
      <c r="A19" s="22" t="s">
        <v>8</v>
      </c>
      <c r="B19" s="22" t="s">
        <v>9</v>
      </c>
      <c r="C19" s="23" t="s">
        <v>10</v>
      </c>
      <c r="D19" s="24" t="s">
        <v>11</v>
      </c>
      <c r="E19" s="24" t="s">
        <v>12</v>
      </c>
      <c r="F19" s="110" t="s">
        <v>70</v>
      </c>
      <c r="G19" s="25" t="s">
        <v>14</v>
      </c>
      <c r="H19" s="52" t="s">
        <v>71</v>
      </c>
      <c r="I19" s="53" t="s">
        <v>72</v>
      </c>
      <c r="J19" s="53" t="s">
        <v>73</v>
      </c>
      <c r="K19" s="53" t="s">
        <v>74</v>
      </c>
      <c r="L19" s="54" t="s">
        <v>75</v>
      </c>
      <c r="M19" s="52" t="s">
        <v>76</v>
      </c>
      <c r="N19" s="55" t="s">
        <v>77</v>
      </c>
      <c r="O19" s="55" t="s">
        <v>130</v>
      </c>
      <c r="P19" s="55" t="s">
        <v>131</v>
      </c>
      <c r="Q19" s="115" t="s">
        <v>78</v>
      </c>
      <c r="R19" s="116"/>
      <c r="S19" s="58" t="s">
        <v>79</v>
      </c>
      <c r="T19" s="59" t="s">
        <v>80</v>
      </c>
      <c r="U19" s="60"/>
      <c r="V19" s="47"/>
      <c r="W19" s="214" t="s">
        <v>132</v>
      </c>
      <c r="X19" s="215"/>
      <c r="Y19" s="215"/>
      <c r="Z19" s="215"/>
      <c r="AA19" s="216"/>
      <c r="AB19" s="47"/>
      <c r="AC19" s="47"/>
    </row>
    <row r="20" spans="1:29" ht="15" customHeight="1">
      <c r="A20" s="33" t="str">
        <f aca="true" ca="1" t="shared" si="1" ref="A20:B28">OFFSET(A20,-11,0)</f>
        <v>PDL</v>
      </c>
      <c r="B20" s="33">
        <f ca="1" t="shared" si="1"/>
        <v>49</v>
      </c>
      <c r="C20" s="22">
        <v>1</v>
      </c>
      <c r="D20" s="217" t="str">
        <f aca="true" ca="1" t="shared" si="2" ref="D20:E28">OFFSET(D20,-11,0)</f>
        <v>THEPENIER Alexis</v>
      </c>
      <c r="E20" s="33" t="str">
        <f ca="1" t="shared" si="2"/>
        <v>M</v>
      </c>
      <c r="F20" s="33">
        <v>20</v>
      </c>
      <c r="G20" s="33" t="str">
        <f aca="true" ca="1" t="shared" si="3" ref="G20:G28">OFFSET(G20,-11,0)</f>
        <v>CS ALLONNAIS</v>
      </c>
      <c r="H20" s="63">
        <v>10</v>
      </c>
      <c r="I20" s="64">
        <v>10</v>
      </c>
      <c r="J20" s="64">
        <v>0</v>
      </c>
      <c r="K20" s="64" t="str">
        <f>IF(M20&lt;&gt;"","-","")</f>
        <v>-</v>
      </c>
      <c r="L20" s="65" t="str">
        <f>IF(M20&lt;&gt;"","-","")</f>
        <v>-</v>
      </c>
      <c r="M20" s="66">
        <v>10</v>
      </c>
      <c r="N20" s="196">
        <v>0</v>
      </c>
      <c r="O20" s="218"/>
      <c r="P20" s="67"/>
      <c r="Q20" s="219">
        <f aca="true" t="shared" si="4" ref="Q20:Q28">SUM(H20:P20)</f>
        <v>30</v>
      </c>
      <c r="R20" s="122"/>
      <c r="S20" s="58"/>
      <c r="T20" s="71">
        <f aca="true" ca="1" t="shared" si="5" ref="T20:T28">SUM(OFFSET(T20,0,-14),OFFSET(T20,0,-3))</f>
        <v>50</v>
      </c>
      <c r="U20" s="60"/>
      <c r="V20" s="47"/>
      <c r="W20" s="72" t="s">
        <v>35</v>
      </c>
      <c r="X20" s="148" t="s">
        <v>36</v>
      </c>
      <c r="Y20" s="72" t="s">
        <v>33</v>
      </c>
      <c r="Z20" s="148" t="s">
        <v>101</v>
      </c>
      <c r="AA20" s="72" t="s">
        <v>16</v>
      </c>
      <c r="AB20" s="47"/>
      <c r="AC20" s="47"/>
    </row>
    <row r="21" spans="1:29" ht="15" customHeight="1">
      <c r="A21" s="33" t="str">
        <f ca="1" t="shared" si="1"/>
        <v>TBO</v>
      </c>
      <c r="B21" s="33">
        <f ca="1" t="shared" si="1"/>
        <v>37</v>
      </c>
      <c r="C21" s="22">
        <v>2</v>
      </c>
      <c r="D21" s="217" t="str">
        <f ca="1" t="shared" si="2"/>
        <v>REBELO Anthony</v>
      </c>
      <c r="E21" s="33" t="str">
        <f ca="1" t="shared" si="2"/>
        <v>M</v>
      </c>
      <c r="F21" s="33">
        <v>90</v>
      </c>
      <c r="G21" s="33" t="str">
        <f ca="1" t="shared" si="3"/>
        <v>ESP.SPORT DU BEFFROI JUDO</v>
      </c>
      <c r="H21" s="63">
        <v>10</v>
      </c>
      <c r="I21" s="64" t="str">
        <f>IF(M21&lt;&gt;"","-","")</f>
        <v>-</v>
      </c>
      <c r="J21" s="64" t="str">
        <f>IF(M21&lt;&gt;"","-","")</f>
        <v>-</v>
      </c>
      <c r="K21" s="64" t="str">
        <f>IF(M21&lt;&gt;"","-","")</f>
        <v>-</v>
      </c>
      <c r="L21" s="65" t="str">
        <f>IF(M21&lt;&gt;"","-","")</f>
        <v>-</v>
      </c>
      <c r="M21" s="63" t="s">
        <v>136</v>
      </c>
      <c r="N21" s="120"/>
      <c r="O21" s="220"/>
      <c r="P21" s="221"/>
      <c r="Q21" s="68">
        <f t="shared" si="4"/>
        <v>10</v>
      </c>
      <c r="R21" s="69"/>
      <c r="S21" s="58"/>
      <c r="T21" s="128">
        <f ca="1" t="shared" si="5"/>
        <v>100</v>
      </c>
      <c r="U21" s="60"/>
      <c r="V21" s="47"/>
      <c r="W21" s="72" t="s">
        <v>134</v>
      </c>
      <c r="X21" s="147" t="s">
        <v>38</v>
      </c>
      <c r="Y21" s="147" t="s">
        <v>17</v>
      </c>
      <c r="Z21" s="147" t="s">
        <v>39</v>
      </c>
      <c r="AA21" s="72" t="s">
        <v>40</v>
      </c>
      <c r="AB21" s="47"/>
      <c r="AC21" s="47"/>
    </row>
    <row r="22" spans="1:29" ht="15" customHeight="1">
      <c r="A22" s="33" t="str">
        <f ca="1" t="shared" si="1"/>
        <v>BRE</v>
      </c>
      <c r="B22" s="33">
        <f ca="1" t="shared" si="1"/>
        <v>22</v>
      </c>
      <c r="C22" s="22">
        <v>3</v>
      </c>
      <c r="D22" s="62" t="str">
        <f ca="1" t="shared" si="2"/>
        <v>LOIDON Mael</v>
      </c>
      <c r="E22" s="33" t="str">
        <f ca="1" t="shared" si="2"/>
        <v>M</v>
      </c>
      <c r="F22" s="33">
        <v>30</v>
      </c>
      <c r="G22" s="33" t="str">
        <f ca="1" t="shared" si="3"/>
        <v>JUDO CLUB LOUDEACIEN</v>
      </c>
      <c r="H22" s="63">
        <v>0</v>
      </c>
      <c r="I22" s="64">
        <v>0</v>
      </c>
      <c r="J22" s="64">
        <v>0</v>
      </c>
      <c r="K22" s="64">
        <v>0</v>
      </c>
      <c r="L22" s="65" t="str">
        <f>IF(M22&lt;&gt;"","-","")</f>
        <v>-</v>
      </c>
      <c r="M22" s="63">
        <v>0</v>
      </c>
      <c r="N22" s="120"/>
      <c r="O22" s="220"/>
      <c r="P22" s="221"/>
      <c r="Q22" s="68">
        <f t="shared" si="4"/>
        <v>0</v>
      </c>
      <c r="R22" s="69"/>
      <c r="S22" s="58"/>
      <c r="T22" s="71">
        <f ca="1" t="shared" si="5"/>
        <v>30</v>
      </c>
      <c r="U22" s="60"/>
      <c r="V22" s="47"/>
      <c r="W22" s="147" t="s">
        <v>41</v>
      </c>
      <c r="X22" s="148" t="s">
        <v>34</v>
      </c>
      <c r="Y22" s="147" t="s">
        <v>42</v>
      </c>
      <c r="Z22" s="72" t="s">
        <v>95</v>
      </c>
      <c r="AA22" s="47"/>
      <c r="AB22" s="47"/>
      <c r="AC22" s="47"/>
    </row>
    <row r="23" spans="1:43" ht="15" customHeight="1">
      <c r="A23" s="33" t="str">
        <f ca="1" t="shared" si="1"/>
        <v>PDL</v>
      </c>
      <c r="B23" s="33">
        <f ca="1" t="shared" si="1"/>
        <v>44</v>
      </c>
      <c r="C23" s="22">
        <v>4</v>
      </c>
      <c r="D23" s="33" t="str">
        <f ca="1" t="shared" si="2"/>
        <v>BEALU Nicolas</v>
      </c>
      <c r="E23" s="33" t="str">
        <f ca="1" t="shared" si="2"/>
        <v>M</v>
      </c>
      <c r="F23" s="33">
        <v>0</v>
      </c>
      <c r="G23" s="33" t="str">
        <f ca="1" t="shared" si="3"/>
        <v>NANTES JUDO CLUB SATORI 44</v>
      </c>
      <c r="H23" s="63">
        <v>10</v>
      </c>
      <c r="I23" s="64">
        <v>10</v>
      </c>
      <c r="J23" s="64">
        <v>0</v>
      </c>
      <c r="K23" s="64">
        <v>0</v>
      </c>
      <c r="L23" s="65">
        <f>IF(M23&lt;&gt;"","-","")</f>
      </c>
      <c r="M23" s="63"/>
      <c r="N23" s="120"/>
      <c r="O23" s="220"/>
      <c r="P23" s="221"/>
      <c r="Q23" s="68">
        <f t="shared" si="4"/>
        <v>20</v>
      </c>
      <c r="R23" s="69"/>
      <c r="S23" s="58"/>
      <c r="T23" s="71">
        <f ca="1" t="shared" si="5"/>
        <v>20</v>
      </c>
      <c r="U23" s="60"/>
      <c r="V23" s="47"/>
      <c r="W23" s="47"/>
      <c r="X23" s="47"/>
      <c r="Y23" s="47"/>
      <c r="Z23" s="47"/>
      <c r="AA23" s="47"/>
      <c r="AB23" s="47"/>
      <c r="AC23" s="47"/>
      <c r="AQ23" s="32"/>
    </row>
    <row r="24" spans="1:29" ht="15" customHeight="1">
      <c r="A24" s="33" t="str">
        <f ca="1" t="shared" si="1"/>
        <v>PDL</v>
      </c>
      <c r="B24" s="33">
        <f ca="1" t="shared" si="1"/>
        <v>85</v>
      </c>
      <c r="C24" s="22">
        <v>5</v>
      </c>
      <c r="D24" s="217" t="str">
        <f ca="1" t="shared" si="2"/>
        <v>BULTEAU Fabien</v>
      </c>
      <c r="E24" s="33" t="str">
        <f ca="1" t="shared" si="2"/>
        <v>M</v>
      </c>
      <c r="F24" s="33">
        <v>40</v>
      </c>
      <c r="G24" s="33" t="str">
        <f ca="1" t="shared" si="3"/>
        <v>AIZENAY JUDO CLUB</v>
      </c>
      <c r="H24" s="63">
        <v>0</v>
      </c>
      <c r="I24" s="64">
        <v>0</v>
      </c>
      <c r="J24" s="64">
        <v>10</v>
      </c>
      <c r="K24" s="64">
        <v>10</v>
      </c>
      <c r="L24" s="65">
        <v>0</v>
      </c>
      <c r="M24" s="63"/>
      <c r="N24" s="120"/>
      <c r="O24" s="220"/>
      <c r="P24" s="221"/>
      <c r="Q24" s="68">
        <f t="shared" si="4"/>
        <v>20</v>
      </c>
      <c r="R24" s="69"/>
      <c r="S24" s="58"/>
      <c r="T24" s="71">
        <f ca="1" t="shared" si="5"/>
        <v>60</v>
      </c>
      <c r="U24" s="60"/>
      <c r="V24" s="47"/>
      <c r="W24" s="47"/>
      <c r="X24" s="47"/>
      <c r="Y24" s="47"/>
      <c r="Z24" s="47"/>
      <c r="AA24" s="73"/>
      <c r="AB24" s="47"/>
      <c r="AC24" s="47"/>
    </row>
    <row r="25" spans="1:29" ht="15" customHeight="1" thickBot="1">
      <c r="A25" s="33" t="str">
        <f ca="1" t="shared" si="1"/>
        <v>PDL</v>
      </c>
      <c r="B25" s="33">
        <f ca="1" t="shared" si="1"/>
        <v>44</v>
      </c>
      <c r="C25" s="22">
        <v>6</v>
      </c>
      <c r="D25" s="217" t="str">
        <f ca="1" t="shared" si="2"/>
        <v>MARCHAND Arnaud</v>
      </c>
      <c r="E25" s="33" t="str">
        <f ca="1" t="shared" si="2"/>
        <v>M</v>
      </c>
      <c r="F25" s="33">
        <v>70</v>
      </c>
      <c r="G25" s="33" t="str">
        <f ca="1" t="shared" si="3"/>
        <v>JUDO CLUB GUERANDAIS</v>
      </c>
      <c r="H25" s="63">
        <v>10</v>
      </c>
      <c r="I25" s="64">
        <v>10</v>
      </c>
      <c r="J25" s="64">
        <v>0</v>
      </c>
      <c r="K25" s="64" t="str">
        <f>IF(M25&lt;&gt;"","-","")</f>
        <v>-</v>
      </c>
      <c r="L25" s="65" t="str">
        <f>IF(M25&lt;&gt;"","-","")</f>
        <v>-</v>
      </c>
      <c r="M25" s="63">
        <v>10</v>
      </c>
      <c r="N25" s="120" t="s">
        <v>136</v>
      </c>
      <c r="O25" s="220"/>
      <c r="P25" s="221"/>
      <c r="Q25" s="68">
        <f t="shared" si="4"/>
        <v>30</v>
      </c>
      <c r="R25" s="69"/>
      <c r="S25" s="58"/>
      <c r="T25" s="128">
        <f ca="1" t="shared" si="5"/>
        <v>100</v>
      </c>
      <c r="U25" s="60"/>
      <c r="V25" s="47"/>
      <c r="W25" s="47"/>
      <c r="X25" s="47"/>
      <c r="Y25" s="47"/>
      <c r="Z25" s="79" t="s">
        <v>82</v>
      </c>
      <c r="AA25" s="79"/>
      <c r="AB25" s="47"/>
      <c r="AC25" s="47"/>
    </row>
    <row r="26" spans="1:29" ht="15" customHeight="1">
      <c r="A26" s="33" t="str">
        <f ca="1" t="shared" si="1"/>
        <v>PDL</v>
      </c>
      <c r="B26" s="33">
        <f ca="1" t="shared" si="1"/>
        <v>85</v>
      </c>
      <c r="C26" s="22">
        <v>7</v>
      </c>
      <c r="D26" s="33" t="str">
        <f ca="1" t="shared" si="2"/>
        <v>TESSON Ludovic</v>
      </c>
      <c r="E26" s="33" t="str">
        <f ca="1" t="shared" si="2"/>
        <v>M</v>
      </c>
      <c r="F26" s="33">
        <v>0</v>
      </c>
      <c r="G26" s="33" t="str">
        <f ca="1" t="shared" si="3"/>
        <v>JUDO 85</v>
      </c>
      <c r="H26" s="63">
        <v>10</v>
      </c>
      <c r="I26" s="64">
        <v>0</v>
      </c>
      <c r="J26" s="64">
        <v>10</v>
      </c>
      <c r="K26" s="64" t="str">
        <f>IF(M26&lt;&gt;"","-","")</f>
        <v>-</v>
      </c>
      <c r="L26" s="65" t="str">
        <f>IF(M26&lt;&gt;"","-","")</f>
        <v>-</v>
      </c>
      <c r="M26" s="82">
        <v>0</v>
      </c>
      <c r="N26" s="222"/>
      <c r="O26" s="223"/>
      <c r="P26" s="221"/>
      <c r="Q26" s="68">
        <f t="shared" si="4"/>
        <v>20</v>
      </c>
      <c r="R26" s="69"/>
      <c r="S26" s="58"/>
      <c r="T26" s="71">
        <f ca="1" t="shared" si="5"/>
        <v>20</v>
      </c>
      <c r="U26" s="60"/>
      <c r="V26" s="47"/>
      <c r="W26" s="47"/>
      <c r="X26" s="47"/>
      <c r="Y26" s="47"/>
      <c r="Z26" s="80" t="s">
        <v>83</v>
      </c>
      <c r="AA26" s="81" t="s">
        <v>84</v>
      </c>
      <c r="AB26" s="47"/>
      <c r="AC26" s="47"/>
    </row>
    <row r="27" spans="1:29" ht="15" customHeight="1">
      <c r="A27" s="33" t="str">
        <f ca="1" t="shared" si="1"/>
        <v>PDL</v>
      </c>
      <c r="B27" s="33">
        <f ca="1" t="shared" si="1"/>
        <v>72</v>
      </c>
      <c r="C27" s="22">
        <v>8</v>
      </c>
      <c r="D27" s="217" t="str">
        <f ca="1" t="shared" si="2"/>
        <v>DALENCON Vincent</v>
      </c>
      <c r="E27" s="33" t="str">
        <f ca="1" t="shared" si="2"/>
        <v>M</v>
      </c>
      <c r="F27" s="33">
        <v>92</v>
      </c>
      <c r="G27" s="33" t="str">
        <f ca="1" t="shared" si="3"/>
        <v>JUDO CLUB DU MANS</v>
      </c>
      <c r="H27" s="63">
        <v>10</v>
      </c>
      <c r="I27" s="64" t="str">
        <f>IF(M27&lt;&gt;"","-","")</f>
        <v>-</v>
      </c>
      <c r="J27" s="64" t="str">
        <f>IF(M27&lt;&gt;"","-","")</f>
        <v>-</v>
      </c>
      <c r="K27" s="64" t="str">
        <f>IF(M27&lt;&gt;"","-","")</f>
        <v>-</v>
      </c>
      <c r="L27" s="65" t="str">
        <f>IF(M27&lt;&gt;"","-","")</f>
        <v>-</v>
      </c>
      <c r="M27" s="63" t="s">
        <v>136</v>
      </c>
      <c r="N27" s="120"/>
      <c r="O27" s="220"/>
      <c r="P27" s="221"/>
      <c r="Q27" s="68">
        <f t="shared" si="4"/>
        <v>10</v>
      </c>
      <c r="R27" s="69"/>
      <c r="S27" s="58"/>
      <c r="T27" s="128">
        <f ca="1" t="shared" si="5"/>
        <v>102</v>
      </c>
      <c r="U27" s="60"/>
      <c r="V27" s="47"/>
      <c r="W27" s="47"/>
      <c r="X27" s="47"/>
      <c r="Y27" s="47"/>
      <c r="Z27" s="131">
        <v>7</v>
      </c>
      <c r="AA27" s="132">
        <v>10</v>
      </c>
      <c r="AB27" s="47"/>
      <c r="AC27" s="47"/>
    </row>
    <row r="28" spans="1:29" ht="15" customHeight="1" thickBot="1">
      <c r="A28" s="33" t="str">
        <f ca="1" t="shared" si="1"/>
        <v>PDL</v>
      </c>
      <c r="B28" s="33">
        <f ca="1" t="shared" si="1"/>
        <v>85</v>
      </c>
      <c r="C28" s="22">
        <v>9</v>
      </c>
      <c r="D28" s="217" t="str">
        <f ca="1" t="shared" si="2"/>
        <v>BOURMAULT Olivier</v>
      </c>
      <c r="E28" s="33" t="str">
        <f ca="1" t="shared" si="2"/>
        <v>M</v>
      </c>
      <c r="F28" s="33">
        <v>30</v>
      </c>
      <c r="G28" s="33" t="str">
        <f ca="1" t="shared" si="3"/>
        <v>JUDO CLUB LES HERBIERS</v>
      </c>
      <c r="H28" s="86">
        <v>0</v>
      </c>
      <c r="I28" s="87">
        <v>10</v>
      </c>
      <c r="J28" s="87">
        <v>0</v>
      </c>
      <c r="K28" s="87">
        <v>0</v>
      </c>
      <c r="L28" s="88" t="str">
        <f>IF(M28&lt;&gt;"","-","")</f>
        <v>-</v>
      </c>
      <c r="M28" s="86">
        <v>10</v>
      </c>
      <c r="N28" s="134"/>
      <c r="O28" s="224"/>
      <c r="P28" s="225"/>
      <c r="Q28" s="90">
        <f t="shared" si="4"/>
        <v>20</v>
      </c>
      <c r="R28" s="91"/>
      <c r="S28" s="58"/>
      <c r="T28" s="71">
        <f ca="1" t="shared" si="5"/>
        <v>50</v>
      </c>
      <c r="U28" s="60"/>
      <c r="V28" s="47"/>
      <c r="W28" s="47"/>
      <c r="X28" s="47"/>
      <c r="Y28" s="47"/>
      <c r="Z28" s="92"/>
      <c r="AA28" s="93"/>
      <c r="AB28" s="47"/>
      <c r="AC28" s="47"/>
    </row>
    <row r="29" spans="3:14" ht="11.25">
      <c r="C29" s="32"/>
      <c r="N29" s="32" t="s">
        <v>85</v>
      </c>
    </row>
    <row r="30" spans="3:43" ht="11.25" hidden="1">
      <c r="C30" s="45">
        <f>COUNT(H20:P28)/2</f>
        <v>17</v>
      </c>
      <c r="G30" s="94" t="s">
        <v>86</v>
      </c>
      <c r="H30" s="95">
        <v>1</v>
      </c>
      <c r="I30" s="95">
        <v>2</v>
      </c>
      <c r="J30" s="95"/>
      <c r="K30" s="95">
        <v>3</v>
      </c>
      <c r="L30" s="95"/>
      <c r="M30" s="95"/>
      <c r="N30" s="95">
        <v>4</v>
      </c>
      <c r="O30" s="95">
        <v>5</v>
      </c>
      <c r="P30" s="95">
        <v>6</v>
      </c>
      <c r="Q30" s="95">
        <v>7</v>
      </c>
      <c r="R30" s="95"/>
      <c r="S30" s="95">
        <v>8</v>
      </c>
      <c r="T30" s="95">
        <v>9</v>
      </c>
      <c r="U30" s="95"/>
      <c r="V30" s="95"/>
      <c r="W30" s="95"/>
      <c r="X30" s="95">
        <v>12</v>
      </c>
      <c r="Y30" s="95"/>
      <c r="Z30" s="95">
        <v>10</v>
      </c>
      <c r="AA30" s="95"/>
      <c r="AB30" s="95">
        <v>11</v>
      </c>
      <c r="AC30" s="95"/>
      <c r="AD30" s="96"/>
      <c r="AE30" s="96">
        <v>14</v>
      </c>
      <c r="AF30" s="96"/>
      <c r="AG30" s="96">
        <v>15</v>
      </c>
      <c r="AH30" s="96"/>
      <c r="AI30" s="96"/>
      <c r="AJ30" s="96"/>
      <c r="AK30" s="96"/>
      <c r="AL30" s="96"/>
      <c r="AM30" s="96"/>
      <c r="AN30" s="96"/>
      <c r="AO30" s="96">
        <v>13</v>
      </c>
      <c r="AP30" s="96"/>
      <c r="AQ30" s="96"/>
    </row>
    <row r="31" spans="7:43" ht="11.25" hidden="1">
      <c r="G31" s="136" t="s">
        <v>87</v>
      </c>
      <c r="H31" s="95">
        <v>1</v>
      </c>
      <c r="I31" s="95">
        <v>1</v>
      </c>
      <c r="J31" s="95"/>
      <c r="K31" s="95">
        <v>1</v>
      </c>
      <c r="L31" s="95"/>
      <c r="M31" s="95"/>
      <c r="N31" s="95">
        <v>1</v>
      </c>
      <c r="O31" s="95">
        <v>1</v>
      </c>
      <c r="P31" s="95">
        <v>2</v>
      </c>
      <c r="Q31" s="95">
        <v>1</v>
      </c>
      <c r="R31" s="95"/>
      <c r="S31" s="95">
        <v>3</v>
      </c>
      <c r="T31" s="95">
        <v>2</v>
      </c>
      <c r="U31" s="95"/>
      <c r="V31" s="95"/>
      <c r="W31" s="95"/>
      <c r="X31" s="95">
        <v>3</v>
      </c>
      <c r="Y31" s="95"/>
      <c r="Z31" s="95">
        <v>4</v>
      </c>
      <c r="AA31" s="95"/>
      <c r="AB31" s="95">
        <v>4</v>
      </c>
      <c r="AC31" s="95"/>
      <c r="AD31" s="96"/>
      <c r="AE31" s="96">
        <v>1</v>
      </c>
      <c r="AF31" s="96"/>
      <c r="AG31" s="96">
        <v>2</v>
      </c>
      <c r="AH31" s="96"/>
      <c r="AI31" s="96"/>
      <c r="AJ31" s="96"/>
      <c r="AK31" s="96"/>
      <c r="AL31" s="96"/>
      <c r="AM31" s="96"/>
      <c r="AN31" s="96"/>
      <c r="AO31" s="96">
        <v>1</v>
      </c>
      <c r="AP31" s="96"/>
      <c r="AQ31" s="96"/>
    </row>
    <row r="32" spans="7:43" ht="11.25" hidden="1">
      <c r="G32" s="136" t="s">
        <v>88</v>
      </c>
      <c r="H32" s="95">
        <v>1</v>
      </c>
      <c r="I32" s="95">
        <v>1</v>
      </c>
      <c r="J32" s="95"/>
      <c r="K32" s="95">
        <v>2</v>
      </c>
      <c r="L32" s="95"/>
      <c r="M32" s="95"/>
      <c r="N32" s="95">
        <v>3</v>
      </c>
      <c r="O32" s="95">
        <v>2</v>
      </c>
      <c r="P32" s="95">
        <v>2</v>
      </c>
      <c r="Q32" s="95">
        <v>2</v>
      </c>
      <c r="R32" s="95"/>
      <c r="S32" s="95">
        <v>3</v>
      </c>
      <c r="T32" s="95">
        <v>3</v>
      </c>
      <c r="U32" s="95"/>
      <c r="V32" s="95"/>
      <c r="W32" s="95"/>
      <c r="X32" s="95">
        <v>5</v>
      </c>
      <c r="Y32" s="95"/>
      <c r="Z32" s="95">
        <v>3</v>
      </c>
      <c r="AA32" s="95"/>
      <c r="AB32" s="95">
        <v>4</v>
      </c>
      <c r="AC32" s="95"/>
      <c r="AD32" s="96"/>
      <c r="AE32" s="96">
        <v>1</v>
      </c>
      <c r="AF32" s="96"/>
      <c r="AG32" s="96">
        <v>1</v>
      </c>
      <c r="AH32" s="96"/>
      <c r="AI32" s="96"/>
      <c r="AJ32" s="96"/>
      <c r="AK32" s="96"/>
      <c r="AL32" s="96"/>
      <c r="AM32" s="96"/>
      <c r="AN32" s="96"/>
      <c r="AO32" s="96">
        <v>1</v>
      </c>
      <c r="AP32" s="96"/>
      <c r="AQ32" s="96"/>
    </row>
  </sheetData>
  <sheetProtection/>
  <mergeCells count="32">
    <mergeCell ref="J12:AA12"/>
    <mergeCell ref="W19:AA19"/>
    <mergeCell ref="Z25:AA25"/>
    <mergeCell ref="T22:U22"/>
    <mergeCell ref="T27:U27"/>
    <mergeCell ref="AA27:AA28"/>
    <mergeCell ref="T28:U28"/>
    <mergeCell ref="T23:U23"/>
    <mergeCell ref="T24:U24"/>
    <mergeCell ref="T25:U25"/>
    <mergeCell ref="T26:U26"/>
    <mergeCell ref="P1:R1"/>
    <mergeCell ref="K2:N2"/>
    <mergeCell ref="P2:P3"/>
    <mergeCell ref="Q2:Q3"/>
    <mergeCell ref="R2:R3"/>
    <mergeCell ref="G4:G6"/>
    <mergeCell ref="M18:P18"/>
    <mergeCell ref="Z27:Z28"/>
    <mergeCell ref="T19:U19"/>
    <mergeCell ref="T20:U20"/>
    <mergeCell ref="T21:U21"/>
    <mergeCell ref="Q19:R19"/>
    <mergeCell ref="Q20:R20"/>
    <mergeCell ref="Q21:R21"/>
    <mergeCell ref="Q26:R26"/>
    <mergeCell ref="Q27:R27"/>
    <mergeCell ref="Q28:R28"/>
    <mergeCell ref="Q22:R22"/>
    <mergeCell ref="Q23:R23"/>
    <mergeCell ref="Q24:R24"/>
    <mergeCell ref="Q25:R25"/>
  </mergeCells>
  <printOptions horizontalCentered="1"/>
  <pageMargins left="0" right="0" top="0" bottom="0" header="0.15748031496062992" footer="0.15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Z34"/>
  <sheetViews>
    <sheetView zoomScale="92" zoomScaleNormal="92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8" sqref="H8"/>
    </sheetView>
  </sheetViews>
  <sheetFormatPr defaultColWidth="11.421875" defaultRowHeight="12.75"/>
  <cols>
    <col min="1" max="1" width="6.140625" style="97" bestFit="1" customWidth="1"/>
    <col min="2" max="2" width="5.140625" style="97" bestFit="1" customWidth="1"/>
    <col min="3" max="3" width="4.421875" style="100" bestFit="1" customWidth="1"/>
    <col min="4" max="4" width="22.140625" style="99" customWidth="1"/>
    <col min="5" max="5" width="3.140625" style="99" customWidth="1"/>
    <col min="6" max="6" width="7.7109375" style="97" customWidth="1"/>
    <col min="7" max="7" width="19.421875" style="99" customWidth="1"/>
    <col min="8" max="32" width="4.00390625" style="99" customWidth="1"/>
    <col min="33" max="47" width="4.00390625" style="97" hidden="1" customWidth="1"/>
    <col min="48" max="48" width="4.00390625" style="97" customWidth="1"/>
    <col min="49" max="52" width="4.00390625" style="97" hidden="1" customWidth="1"/>
    <col min="53" max="16384" width="11.421875" style="99" customWidth="1"/>
  </cols>
  <sheetData>
    <row r="1" spans="3:22" ht="13.5" thickBot="1">
      <c r="C1" s="9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</row>
    <row r="2" spans="6:22" ht="16.5" customHeight="1" thickBot="1">
      <c r="F2" s="8" t="s">
        <v>1</v>
      </c>
      <c r="G2" s="9" t="s">
        <v>138</v>
      </c>
      <c r="H2" s="3">
        <v>2</v>
      </c>
      <c r="I2" s="3"/>
      <c r="J2" s="10" t="s">
        <v>3</v>
      </c>
      <c r="K2" s="101">
        <f ca="1">TODAY()</f>
        <v>41715</v>
      </c>
      <c r="L2" s="101"/>
      <c r="M2" s="101"/>
      <c r="N2" s="101"/>
      <c r="O2" s="3"/>
      <c r="P2" s="12" t="s">
        <v>90</v>
      </c>
      <c r="Q2" s="12"/>
      <c r="R2" s="13"/>
      <c r="S2" s="3"/>
      <c r="V2" s="5"/>
    </row>
    <row r="3" spans="6:22" ht="13.5" customHeight="1" thickBot="1">
      <c r="F3" s="5"/>
      <c r="G3" s="3"/>
      <c r="H3" s="20"/>
      <c r="I3" s="20"/>
      <c r="J3" s="3"/>
      <c r="K3" s="3"/>
      <c r="L3" s="3"/>
      <c r="M3" s="3"/>
      <c r="N3" s="3"/>
      <c r="O3" s="3"/>
      <c r="P3" s="14"/>
      <c r="Q3" s="14"/>
      <c r="R3" s="15"/>
      <c r="S3" s="3"/>
      <c r="T3" s="3"/>
      <c r="U3" s="3"/>
      <c r="V3" s="5"/>
    </row>
    <row r="4" spans="6:22" ht="12.75">
      <c r="F4" s="99"/>
      <c r="G4" s="102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17" t="s">
        <v>6</v>
      </c>
      <c r="G5" s="10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04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05"/>
      <c r="X7" s="105"/>
      <c r="Y7" s="105"/>
      <c r="Z7" s="105"/>
      <c r="AA7" s="105"/>
      <c r="AB7" s="105"/>
      <c r="AC7" s="105"/>
      <c r="AD7" s="106"/>
      <c r="AE7" s="106"/>
      <c r="AF7" s="106"/>
    </row>
    <row r="8" spans="1:52" s="32" customFormat="1" ht="14.25" customHeight="1">
      <c r="A8" s="22" t="s">
        <v>8</v>
      </c>
      <c r="B8" s="22" t="s">
        <v>9</v>
      </c>
      <c r="C8" s="23" t="s">
        <v>10</v>
      </c>
      <c r="D8" s="23" t="s">
        <v>11</v>
      </c>
      <c r="E8" s="23" t="s">
        <v>12</v>
      </c>
      <c r="F8" s="23" t="s">
        <v>13</v>
      </c>
      <c r="G8" s="23" t="s">
        <v>14</v>
      </c>
      <c r="H8" s="28" t="s">
        <v>36</v>
      </c>
      <c r="I8" s="28" t="s">
        <v>91</v>
      </c>
      <c r="J8" s="28" t="s">
        <v>25</v>
      </c>
      <c r="K8" s="28" t="s">
        <v>92</v>
      </c>
      <c r="L8" s="28" t="s">
        <v>93</v>
      </c>
      <c r="M8" s="28" t="s">
        <v>24</v>
      </c>
      <c r="N8" s="28" t="s">
        <v>21</v>
      </c>
      <c r="O8" s="28" t="s">
        <v>23</v>
      </c>
      <c r="P8" s="28" t="s">
        <v>22</v>
      </c>
      <c r="Q8" s="28" t="s">
        <v>94</v>
      </c>
      <c r="R8" s="28" t="s">
        <v>15</v>
      </c>
      <c r="S8" s="28" t="s">
        <v>20</v>
      </c>
      <c r="T8" s="28" t="s">
        <v>95</v>
      </c>
      <c r="U8" s="28" t="s">
        <v>26</v>
      </c>
      <c r="V8" s="28" t="s">
        <v>96</v>
      </c>
      <c r="W8" s="28" t="s">
        <v>19</v>
      </c>
      <c r="X8" s="28" t="s">
        <v>97</v>
      </c>
      <c r="Y8" s="107" t="s">
        <v>37</v>
      </c>
      <c r="Z8" s="28" t="s">
        <v>32</v>
      </c>
      <c r="AA8" s="28" t="s">
        <v>30</v>
      </c>
      <c r="AB8" s="107" t="s">
        <v>31</v>
      </c>
      <c r="AC8" s="28" t="s">
        <v>98</v>
      </c>
      <c r="AD8" s="29" t="s">
        <v>29</v>
      </c>
      <c r="AE8" s="29" t="s">
        <v>99</v>
      </c>
      <c r="AF8" s="30" t="s">
        <v>100</v>
      </c>
      <c r="AG8" s="31" t="s">
        <v>35</v>
      </c>
      <c r="AH8" s="31" t="s">
        <v>33</v>
      </c>
      <c r="AI8" s="31" t="s">
        <v>101</v>
      </c>
      <c r="AJ8" s="31" t="s">
        <v>102</v>
      </c>
      <c r="AK8" s="31" t="s">
        <v>16</v>
      </c>
      <c r="AL8" s="31" t="s">
        <v>17</v>
      </c>
      <c r="AM8" s="31" t="s">
        <v>39</v>
      </c>
      <c r="AN8" s="31" t="s">
        <v>28</v>
      </c>
      <c r="AO8" s="31" t="s">
        <v>40</v>
      </c>
      <c r="AP8" s="31" t="s">
        <v>41</v>
      </c>
      <c r="AQ8" s="31" t="s">
        <v>134</v>
      </c>
      <c r="AR8" s="31" t="s">
        <v>103</v>
      </c>
      <c r="AS8" s="31" t="s">
        <v>38</v>
      </c>
      <c r="AT8" s="31" t="s">
        <v>104</v>
      </c>
      <c r="AU8" s="31" t="s">
        <v>105</v>
      </c>
      <c r="AV8" s="26" t="s">
        <v>27</v>
      </c>
      <c r="AW8" s="31" t="s">
        <v>34</v>
      </c>
      <c r="AX8" s="31" t="s">
        <v>18</v>
      </c>
      <c r="AY8" s="31" t="s">
        <v>42</v>
      </c>
      <c r="AZ8" s="31" t="s">
        <v>106</v>
      </c>
    </row>
    <row r="9" spans="1:52" s="47" customFormat="1" ht="24.75" customHeight="1">
      <c r="A9" s="33" t="s">
        <v>50</v>
      </c>
      <c r="B9" s="33">
        <v>72</v>
      </c>
      <c r="C9" s="34">
        <f aca="true" ca="1" t="shared" si="0" ref="C9:C18">OFFSET(C9,12,0)</f>
        <v>1</v>
      </c>
      <c r="D9" s="35" t="s">
        <v>139</v>
      </c>
      <c r="E9" s="33" t="s">
        <v>45</v>
      </c>
      <c r="F9" s="33">
        <v>59</v>
      </c>
      <c r="G9" s="36" t="s">
        <v>140</v>
      </c>
      <c r="H9" s="39" t="s">
        <v>47</v>
      </c>
      <c r="I9" s="38"/>
      <c r="J9" s="38"/>
      <c r="K9" s="38"/>
      <c r="L9" s="38"/>
      <c r="M9" s="39" t="s">
        <v>53</v>
      </c>
      <c r="N9" s="38"/>
      <c r="O9" s="38"/>
      <c r="P9" s="38"/>
      <c r="Q9" s="38"/>
      <c r="R9" s="39" t="s">
        <v>47</v>
      </c>
      <c r="S9" s="38"/>
      <c r="T9" s="38"/>
      <c r="U9" s="38"/>
      <c r="V9" s="38"/>
      <c r="W9" s="39" t="s">
        <v>47</v>
      </c>
      <c r="X9" s="38"/>
      <c r="Y9" s="38"/>
      <c r="Z9" s="38"/>
      <c r="AA9" s="39" t="s">
        <v>53</v>
      </c>
      <c r="AB9" s="38"/>
      <c r="AC9" s="38"/>
      <c r="AD9" s="38"/>
      <c r="AE9" s="38"/>
      <c r="AF9" s="38"/>
      <c r="AG9" s="40"/>
      <c r="AH9" s="40"/>
      <c r="AI9" s="40"/>
      <c r="AJ9" s="40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32" customFormat="1" ht="24.75" customHeight="1">
      <c r="A10" s="33" t="s">
        <v>50</v>
      </c>
      <c r="B10" s="33">
        <v>85</v>
      </c>
      <c r="C10" s="34">
        <f ca="1" t="shared" si="0"/>
        <v>2</v>
      </c>
      <c r="D10" s="35" t="s">
        <v>141</v>
      </c>
      <c r="E10" s="33" t="s">
        <v>45</v>
      </c>
      <c r="F10" s="33">
        <v>59</v>
      </c>
      <c r="G10" s="36" t="s">
        <v>67</v>
      </c>
      <c r="H10" s="38"/>
      <c r="I10" s="38"/>
      <c r="J10" s="39" t="s">
        <v>60</v>
      </c>
      <c r="K10" s="38"/>
      <c r="L10" s="38"/>
      <c r="M10" s="38"/>
      <c r="N10" s="38"/>
      <c r="O10" s="39" t="s">
        <v>53</v>
      </c>
      <c r="P10" s="38"/>
      <c r="Q10" s="38"/>
      <c r="R10" s="38"/>
      <c r="S10" s="39" t="s">
        <v>53</v>
      </c>
      <c r="T10" s="38"/>
      <c r="U10" s="38"/>
      <c r="V10" s="38"/>
      <c r="W10" s="38"/>
      <c r="X10" s="38"/>
      <c r="Y10" s="39"/>
      <c r="Z10" s="38"/>
      <c r="AA10" s="38"/>
      <c r="AB10" s="39"/>
      <c r="AC10" s="38"/>
      <c r="AD10" s="38"/>
      <c r="AE10" s="38"/>
      <c r="AF10" s="38"/>
      <c r="AG10" s="40"/>
      <c r="AH10" s="41"/>
      <c r="AI10" s="41"/>
      <c r="AJ10" s="41"/>
      <c r="AK10" s="40"/>
      <c r="AL10" s="41"/>
      <c r="AM10" s="41"/>
      <c r="AN10" s="41"/>
      <c r="AO10" s="41"/>
      <c r="AP10" s="41"/>
      <c r="AQ10" s="40"/>
      <c r="AR10" s="40"/>
      <c r="AS10" s="41"/>
      <c r="AT10" s="41"/>
      <c r="AU10" s="41"/>
      <c r="AV10" s="41"/>
      <c r="AW10" s="41"/>
      <c r="AX10" s="41"/>
      <c r="AY10" s="41"/>
      <c r="AZ10" s="41"/>
    </row>
    <row r="11" spans="1:52" s="32" customFormat="1" ht="24.75" customHeight="1">
      <c r="A11" s="33" t="s">
        <v>43</v>
      </c>
      <c r="B11" s="33">
        <v>35</v>
      </c>
      <c r="C11" s="34">
        <f ca="1" t="shared" si="0"/>
        <v>3</v>
      </c>
      <c r="D11" s="35" t="s">
        <v>142</v>
      </c>
      <c r="E11" s="33" t="s">
        <v>45</v>
      </c>
      <c r="F11" s="33">
        <v>59</v>
      </c>
      <c r="G11" s="36" t="s">
        <v>143</v>
      </c>
      <c r="H11" s="39" t="s">
        <v>60</v>
      </c>
      <c r="I11" s="38"/>
      <c r="J11" s="38"/>
      <c r="K11" s="38"/>
      <c r="L11" s="38"/>
      <c r="M11" s="38"/>
      <c r="N11" s="38"/>
      <c r="O11" s="38"/>
      <c r="P11" s="39" t="s">
        <v>47</v>
      </c>
      <c r="Q11" s="38"/>
      <c r="R11" s="38"/>
      <c r="S11" s="38"/>
      <c r="T11" s="38"/>
      <c r="U11" s="39" t="s">
        <v>54</v>
      </c>
      <c r="V11" s="38"/>
      <c r="W11" s="38"/>
      <c r="X11" s="38"/>
      <c r="Y11" s="38"/>
      <c r="Z11" s="39" t="s">
        <v>123</v>
      </c>
      <c r="AA11" s="38"/>
      <c r="AB11" s="38"/>
      <c r="AC11" s="38"/>
      <c r="AD11" s="39" t="s">
        <v>53</v>
      </c>
      <c r="AE11" s="38"/>
      <c r="AF11" s="38"/>
      <c r="AG11" s="41"/>
      <c r="AH11" s="41"/>
      <c r="AI11" s="41"/>
      <c r="AJ11" s="41"/>
      <c r="AK11" s="40"/>
      <c r="AL11" s="41"/>
      <c r="AM11" s="41"/>
      <c r="AN11" s="41"/>
      <c r="AO11" s="41"/>
      <c r="AP11" s="41"/>
      <c r="AQ11" s="41"/>
      <c r="AR11" s="41"/>
      <c r="AS11" s="40"/>
      <c r="AT11" s="40"/>
      <c r="AU11" s="40"/>
      <c r="AV11" s="41"/>
      <c r="AW11" s="41"/>
      <c r="AX11" s="41"/>
      <c r="AY11" s="41"/>
      <c r="AZ11" s="41"/>
    </row>
    <row r="12" spans="1:52" s="32" customFormat="1" ht="24.75" customHeight="1">
      <c r="A12" s="33" t="s">
        <v>50</v>
      </c>
      <c r="B12" s="33">
        <v>44</v>
      </c>
      <c r="C12" s="34">
        <f ca="1" t="shared" si="0"/>
        <v>4</v>
      </c>
      <c r="D12" s="35" t="s">
        <v>144</v>
      </c>
      <c r="E12" s="33" t="s">
        <v>45</v>
      </c>
      <c r="F12" s="33">
        <v>60</v>
      </c>
      <c r="G12" s="36" t="s">
        <v>145</v>
      </c>
      <c r="H12" s="38"/>
      <c r="I12" s="38"/>
      <c r="J12" s="39" t="s">
        <v>60</v>
      </c>
      <c r="K12" s="38"/>
      <c r="L12" s="38"/>
      <c r="M12" s="38"/>
      <c r="N12" s="39" t="s">
        <v>57</v>
      </c>
      <c r="O12" s="38"/>
      <c r="P12" s="38"/>
      <c r="Q12" s="38"/>
      <c r="R12" s="39" t="s">
        <v>123</v>
      </c>
      <c r="S12" s="38"/>
      <c r="T12" s="38"/>
      <c r="U12" s="38"/>
      <c r="V12" s="39" t="s">
        <v>47</v>
      </c>
      <c r="W12" s="38"/>
      <c r="X12" s="38"/>
      <c r="Y12" s="38"/>
      <c r="Z12" s="38"/>
      <c r="AA12" s="38"/>
      <c r="AB12" s="38"/>
      <c r="AC12" s="38"/>
      <c r="AD12" s="38"/>
      <c r="AE12" s="39" t="s">
        <v>49</v>
      </c>
      <c r="AF12" s="38"/>
      <c r="AG12" s="41"/>
      <c r="AH12" s="41"/>
      <c r="AI12" s="41"/>
      <c r="AJ12" s="41"/>
      <c r="AK12" s="41"/>
      <c r="AL12" s="40"/>
      <c r="AM12" s="40"/>
      <c r="AN12" s="40"/>
      <c r="AO12" s="41"/>
      <c r="AP12" s="41"/>
      <c r="AQ12" s="41"/>
      <c r="AR12" s="41"/>
      <c r="AS12" s="40"/>
      <c r="AT12" s="41"/>
      <c r="AU12" s="41"/>
      <c r="AV12" s="41"/>
      <c r="AW12" s="41"/>
      <c r="AX12" s="41"/>
      <c r="AY12" s="41"/>
      <c r="AZ12" s="41"/>
    </row>
    <row r="13" spans="1:52" s="32" customFormat="1" ht="24.75" customHeight="1">
      <c r="A13" s="33" t="s">
        <v>50</v>
      </c>
      <c r="B13" s="33">
        <v>44</v>
      </c>
      <c r="C13" s="34">
        <f ca="1" t="shared" si="0"/>
        <v>5</v>
      </c>
      <c r="D13" s="35" t="s">
        <v>146</v>
      </c>
      <c r="E13" s="33" t="s">
        <v>45</v>
      </c>
      <c r="F13" s="33">
        <v>63</v>
      </c>
      <c r="G13" s="36" t="s">
        <v>145</v>
      </c>
      <c r="H13" s="38"/>
      <c r="I13" s="38"/>
      <c r="J13" s="38"/>
      <c r="K13" s="39" t="s">
        <v>47</v>
      </c>
      <c r="L13" s="38"/>
      <c r="M13" s="38"/>
      <c r="N13" s="38"/>
      <c r="O13" s="38"/>
      <c r="P13" s="39" t="s">
        <v>53</v>
      </c>
      <c r="Q13" s="38"/>
      <c r="R13" s="38"/>
      <c r="S13" s="38"/>
      <c r="T13" s="38"/>
      <c r="U13" s="38"/>
      <c r="V13" s="38"/>
      <c r="W13" s="39" t="s">
        <v>47</v>
      </c>
      <c r="X13" s="38"/>
      <c r="Y13" s="38"/>
      <c r="Z13" s="38"/>
      <c r="AA13" s="38"/>
      <c r="AB13" s="39"/>
      <c r="AC13" s="38"/>
      <c r="AD13" s="38"/>
      <c r="AE13" s="38"/>
      <c r="AF13" s="39" t="s">
        <v>47</v>
      </c>
      <c r="AG13" s="41"/>
      <c r="AH13" s="41"/>
      <c r="AI13" s="41"/>
      <c r="AJ13" s="41"/>
      <c r="AK13" s="41"/>
      <c r="AL13" s="40"/>
      <c r="AM13" s="41"/>
      <c r="AN13" s="41"/>
      <c r="AO13" s="40"/>
      <c r="AP13" s="40"/>
      <c r="AQ13" s="41"/>
      <c r="AR13" s="41"/>
      <c r="AS13" s="41"/>
      <c r="AT13" s="41"/>
      <c r="AU13" s="41"/>
      <c r="AV13" s="40" t="s">
        <v>53</v>
      </c>
      <c r="AW13" s="41"/>
      <c r="AX13" s="41"/>
      <c r="AY13" s="41"/>
      <c r="AZ13" s="41"/>
    </row>
    <row r="14" spans="1:52" s="32" customFormat="1" ht="24.75" customHeight="1">
      <c r="A14" s="33" t="s">
        <v>50</v>
      </c>
      <c r="B14" s="33">
        <v>44</v>
      </c>
      <c r="C14" s="34">
        <f ca="1" t="shared" si="0"/>
        <v>6</v>
      </c>
      <c r="D14" s="35" t="s">
        <v>147</v>
      </c>
      <c r="E14" s="33" t="s">
        <v>45</v>
      </c>
      <c r="F14" s="33">
        <v>60</v>
      </c>
      <c r="G14" s="36" t="s">
        <v>148</v>
      </c>
      <c r="H14" s="38"/>
      <c r="I14" s="38"/>
      <c r="J14" s="38"/>
      <c r="K14" s="38"/>
      <c r="L14" s="38"/>
      <c r="M14" s="39" t="s">
        <v>47</v>
      </c>
      <c r="N14" s="38"/>
      <c r="O14" s="38"/>
      <c r="P14" s="38"/>
      <c r="Q14" s="39" t="s">
        <v>47</v>
      </c>
      <c r="R14" s="38"/>
      <c r="S14" s="39" t="s">
        <v>47</v>
      </c>
      <c r="T14" s="38"/>
      <c r="U14" s="38"/>
      <c r="V14" s="38"/>
      <c r="W14" s="38"/>
      <c r="X14" s="38"/>
      <c r="Y14" s="38"/>
      <c r="Z14" s="39" t="s">
        <v>47</v>
      </c>
      <c r="AA14" s="38"/>
      <c r="AB14" s="38"/>
      <c r="AC14" s="39" t="s">
        <v>47</v>
      </c>
      <c r="AD14" s="38"/>
      <c r="AE14" s="38"/>
      <c r="AF14" s="38"/>
      <c r="AG14" s="41"/>
      <c r="AH14" s="41"/>
      <c r="AI14" s="41"/>
      <c r="AJ14" s="41"/>
      <c r="AK14" s="41"/>
      <c r="AL14" s="41"/>
      <c r="AM14" s="40"/>
      <c r="AN14" s="41"/>
      <c r="AO14" s="40"/>
      <c r="AP14" s="41"/>
      <c r="AQ14" s="41"/>
      <c r="AR14" s="41"/>
      <c r="AS14" s="41"/>
      <c r="AT14" s="41"/>
      <c r="AU14" s="41"/>
      <c r="AV14" s="41"/>
      <c r="AW14" s="40"/>
      <c r="AX14" s="40"/>
      <c r="AY14" s="41"/>
      <c r="AZ14" s="41"/>
    </row>
    <row r="15" spans="1:52" s="32" customFormat="1" ht="24.75" customHeight="1">
      <c r="A15" s="33" t="s">
        <v>50</v>
      </c>
      <c r="B15" s="33">
        <v>49</v>
      </c>
      <c r="C15" s="34">
        <f ca="1" t="shared" si="0"/>
        <v>7</v>
      </c>
      <c r="D15" s="35" t="s">
        <v>149</v>
      </c>
      <c r="E15" s="33" t="s">
        <v>45</v>
      </c>
      <c r="F15" s="33">
        <v>64</v>
      </c>
      <c r="G15" s="36" t="s">
        <v>150</v>
      </c>
      <c r="H15" s="38"/>
      <c r="I15" s="38"/>
      <c r="J15" s="38"/>
      <c r="K15" s="38"/>
      <c r="L15" s="39" t="s">
        <v>47</v>
      </c>
      <c r="M15" s="38"/>
      <c r="N15" s="38"/>
      <c r="O15" s="39" t="s">
        <v>47</v>
      </c>
      <c r="P15" s="38"/>
      <c r="Q15" s="38"/>
      <c r="R15" s="38"/>
      <c r="S15" s="38"/>
      <c r="T15" s="38"/>
      <c r="U15" s="39" t="s">
        <v>47</v>
      </c>
      <c r="V15" s="38"/>
      <c r="W15" s="38"/>
      <c r="X15" s="39" t="s">
        <v>47</v>
      </c>
      <c r="Y15" s="38"/>
      <c r="Z15" s="38"/>
      <c r="AA15" s="39" t="s">
        <v>47</v>
      </c>
      <c r="AB15" s="38"/>
      <c r="AC15" s="38"/>
      <c r="AD15" s="38"/>
      <c r="AE15" s="38"/>
      <c r="AF15" s="38"/>
      <c r="AG15" s="41"/>
      <c r="AH15" s="41"/>
      <c r="AI15" s="41"/>
      <c r="AJ15" s="41"/>
      <c r="AK15" s="41"/>
      <c r="AL15" s="41"/>
      <c r="AM15" s="41"/>
      <c r="AN15" s="40"/>
      <c r="AO15" s="41"/>
      <c r="AP15" s="40"/>
      <c r="AQ15" s="41"/>
      <c r="AR15" s="41"/>
      <c r="AS15" s="41"/>
      <c r="AT15" s="41"/>
      <c r="AU15" s="41"/>
      <c r="AV15" s="41"/>
      <c r="AW15" s="40"/>
      <c r="AX15" s="41"/>
      <c r="AY15" s="40"/>
      <c r="AZ15" s="41"/>
    </row>
    <row r="16" spans="1:52" s="32" customFormat="1" ht="24.75" customHeight="1">
      <c r="A16" s="33" t="s">
        <v>50</v>
      </c>
      <c r="B16" s="33">
        <v>49</v>
      </c>
      <c r="C16" s="34">
        <f ca="1" t="shared" si="0"/>
        <v>8</v>
      </c>
      <c r="D16" s="35" t="s">
        <v>151</v>
      </c>
      <c r="E16" s="33" t="s">
        <v>45</v>
      </c>
      <c r="F16" s="33">
        <v>64</v>
      </c>
      <c r="G16" s="36" t="s">
        <v>150</v>
      </c>
      <c r="H16" s="38"/>
      <c r="I16" s="39" t="s">
        <v>47</v>
      </c>
      <c r="J16" s="38"/>
      <c r="K16" s="38"/>
      <c r="L16" s="38"/>
      <c r="M16" s="38"/>
      <c r="N16" s="39" t="s">
        <v>47</v>
      </c>
      <c r="O16" s="38"/>
      <c r="P16" s="38"/>
      <c r="Q16" s="38"/>
      <c r="R16" s="38"/>
      <c r="S16" s="38"/>
      <c r="T16" s="39" t="s">
        <v>47</v>
      </c>
      <c r="U16" s="38"/>
      <c r="V16" s="38"/>
      <c r="W16" s="38"/>
      <c r="X16" s="38"/>
      <c r="Y16" s="39"/>
      <c r="Z16" s="38"/>
      <c r="AA16" s="38"/>
      <c r="AB16" s="38"/>
      <c r="AC16" s="38"/>
      <c r="AD16" s="39" t="s">
        <v>47</v>
      </c>
      <c r="AE16" s="38"/>
      <c r="AF16" s="38"/>
      <c r="AG16" s="41"/>
      <c r="AH16" s="40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0" t="s">
        <v>47</v>
      </c>
      <c r="AW16" s="41"/>
      <c r="AX16" s="40"/>
      <c r="AY16" s="40"/>
      <c r="AZ16" s="41"/>
    </row>
    <row r="17" spans="1:52" s="32" customFormat="1" ht="24.75" customHeight="1">
      <c r="A17" s="33" t="s">
        <v>43</v>
      </c>
      <c r="B17" s="33">
        <v>35</v>
      </c>
      <c r="C17" s="34">
        <f ca="1" t="shared" si="0"/>
        <v>9</v>
      </c>
      <c r="D17" s="35" t="s">
        <v>152</v>
      </c>
      <c r="E17" s="33" t="s">
        <v>45</v>
      </c>
      <c r="F17" s="33">
        <v>69</v>
      </c>
      <c r="G17" s="36" t="s">
        <v>62</v>
      </c>
      <c r="H17" s="38"/>
      <c r="I17" s="38"/>
      <c r="J17" s="38"/>
      <c r="K17" s="39" t="s">
        <v>49</v>
      </c>
      <c r="L17" s="38"/>
      <c r="M17" s="38"/>
      <c r="N17" s="38"/>
      <c r="O17" s="38"/>
      <c r="P17" s="38"/>
      <c r="Q17" s="39" t="s">
        <v>53</v>
      </c>
      <c r="R17" s="38"/>
      <c r="S17" s="38"/>
      <c r="T17" s="39" t="s">
        <v>53</v>
      </c>
      <c r="U17" s="38"/>
      <c r="V17" s="38"/>
      <c r="W17" s="38"/>
      <c r="X17" s="39" t="s">
        <v>53</v>
      </c>
      <c r="Y17" s="38"/>
      <c r="Z17" s="38"/>
      <c r="AA17" s="38"/>
      <c r="AB17" s="38"/>
      <c r="AC17" s="38"/>
      <c r="AD17" s="38"/>
      <c r="AE17" s="39" t="s">
        <v>49</v>
      </c>
      <c r="AF17" s="38"/>
      <c r="AG17" s="41"/>
      <c r="AH17" s="41"/>
      <c r="AI17" s="40"/>
      <c r="AJ17" s="41"/>
      <c r="AK17" s="41"/>
      <c r="AL17" s="41"/>
      <c r="AM17" s="41"/>
      <c r="AN17" s="41"/>
      <c r="AO17" s="41"/>
      <c r="AP17" s="41"/>
      <c r="AQ17" s="40"/>
      <c r="AR17" s="41"/>
      <c r="AS17" s="41"/>
      <c r="AT17" s="40"/>
      <c r="AU17" s="41"/>
      <c r="AV17" s="41"/>
      <c r="AW17" s="41"/>
      <c r="AX17" s="41"/>
      <c r="AY17" s="41"/>
      <c r="AZ17" s="40"/>
    </row>
    <row r="18" spans="1:52" s="32" customFormat="1" ht="24.75" customHeight="1">
      <c r="A18" s="33" t="s">
        <v>50</v>
      </c>
      <c r="B18" s="33">
        <v>49</v>
      </c>
      <c r="C18" s="34">
        <f ca="1" t="shared" si="0"/>
        <v>10</v>
      </c>
      <c r="D18" s="35" t="s">
        <v>153</v>
      </c>
      <c r="E18" s="33" t="s">
        <v>45</v>
      </c>
      <c r="F18" s="33">
        <v>69</v>
      </c>
      <c r="G18" s="36" t="s">
        <v>154</v>
      </c>
      <c r="H18" s="38"/>
      <c r="I18" s="39" t="s">
        <v>53</v>
      </c>
      <c r="J18" s="38"/>
      <c r="K18" s="38"/>
      <c r="L18" s="39" t="s">
        <v>53</v>
      </c>
      <c r="M18" s="38"/>
      <c r="N18" s="38"/>
      <c r="O18" s="38"/>
      <c r="P18" s="38"/>
      <c r="Q18" s="38"/>
      <c r="R18" s="38"/>
      <c r="S18" s="38"/>
      <c r="T18" s="38"/>
      <c r="U18" s="38"/>
      <c r="V18" s="39" t="s">
        <v>47</v>
      </c>
      <c r="W18" s="38"/>
      <c r="X18" s="38"/>
      <c r="Y18" s="38"/>
      <c r="Z18" s="38"/>
      <c r="AA18" s="38"/>
      <c r="AB18" s="38"/>
      <c r="AC18" s="39" t="s">
        <v>57</v>
      </c>
      <c r="AD18" s="38"/>
      <c r="AE18" s="38"/>
      <c r="AF18" s="39" t="s">
        <v>54</v>
      </c>
      <c r="AG18" s="41"/>
      <c r="AH18" s="41"/>
      <c r="AI18" s="41"/>
      <c r="AJ18" s="40"/>
      <c r="AK18" s="41"/>
      <c r="AL18" s="41"/>
      <c r="AM18" s="41"/>
      <c r="AN18" s="41"/>
      <c r="AO18" s="41"/>
      <c r="AP18" s="41"/>
      <c r="AQ18" s="41"/>
      <c r="AR18" s="40"/>
      <c r="AS18" s="41"/>
      <c r="AT18" s="41"/>
      <c r="AU18" s="40"/>
      <c r="AV18" s="41"/>
      <c r="AW18" s="41"/>
      <c r="AX18" s="41"/>
      <c r="AY18" s="41"/>
      <c r="AZ18" s="40"/>
    </row>
    <row r="19" spans="1:52" s="32" customFormat="1" ht="24.75" customHeight="1" thickBot="1">
      <c r="A19" s="47"/>
      <c r="B19" s="47"/>
      <c r="C19" s="45"/>
      <c r="D19" s="46"/>
      <c r="E19" s="46"/>
      <c r="F19" s="46"/>
      <c r="G19" s="46"/>
      <c r="H19" s="47"/>
      <c r="I19" s="47"/>
      <c r="J19" s="47"/>
      <c r="K19" s="47"/>
      <c r="L19" s="47"/>
      <c r="M19" s="48" t="s">
        <v>69</v>
      </c>
      <c r="N19" s="48"/>
      <c r="O19" s="48"/>
      <c r="P19" s="48"/>
      <c r="Q19" s="109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</row>
    <row r="20" spans="1:52" s="32" customFormat="1" ht="24" customHeight="1" thickBot="1">
      <c r="A20" s="22" t="s">
        <v>8</v>
      </c>
      <c r="B20" s="22" t="s">
        <v>9</v>
      </c>
      <c r="C20" s="23" t="s">
        <v>10</v>
      </c>
      <c r="D20" s="24" t="s">
        <v>11</v>
      </c>
      <c r="E20" s="24" t="s">
        <v>12</v>
      </c>
      <c r="F20" s="110" t="s">
        <v>70</v>
      </c>
      <c r="G20" s="25" t="s">
        <v>14</v>
      </c>
      <c r="H20" s="80" t="s">
        <v>71</v>
      </c>
      <c r="I20" s="111" t="s">
        <v>72</v>
      </c>
      <c r="J20" s="111" t="s">
        <v>73</v>
      </c>
      <c r="K20" s="111" t="s">
        <v>74</v>
      </c>
      <c r="L20" s="81" t="s">
        <v>75</v>
      </c>
      <c r="M20" s="112" t="s">
        <v>76</v>
      </c>
      <c r="N20" s="113" t="s">
        <v>77</v>
      </c>
      <c r="O20" s="113" t="s">
        <v>130</v>
      </c>
      <c r="P20" s="114" t="s">
        <v>131</v>
      </c>
      <c r="Q20" s="115" t="s">
        <v>78</v>
      </c>
      <c r="R20" s="116"/>
      <c r="S20" s="117" t="s">
        <v>79</v>
      </c>
      <c r="T20" s="71" t="s">
        <v>80</v>
      </c>
      <c r="U20" s="60"/>
      <c r="V20" s="47"/>
      <c r="W20" s="61" t="s">
        <v>132</v>
      </c>
      <c r="X20" s="61"/>
      <c r="Y20" s="61"/>
      <c r="Z20" s="61"/>
      <c r="AA20" s="61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</row>
    <row r="21" spans="1:52" s="32" customFormat="1" ht="15.75" customHeight="1">
      <c r="A21" s="33" t="str">
        <f aca="true" ca="1" t="shared" si="1" ref="A21:B30">OFFSET(A21,-12,0)</f>
        <v>PDL</v>
      </c>
      <c r="B21" s="33">
        <f ca="1" t="shared" si="1"/>
        <v>72</v>
      </c>
      <c r="C21" s="22">
        <v>1</v>
      </c>
      <c r="D21" s="62" t="str">
        <f aca="true" ca="1" t="shared" si="2" ref="D21:E30">OFFSET(D21,-12,0)</f>
        <v>DESMONS Hugo</v>
      </c>
      <c r="E21" s="33" t="str">
        <f ca="1" t="shared" si="2"/>
        <v>M</v>
      </c>
      <c r="F21" s="33">
        <v>17</v>
      </c>
      <c r="G21" s="118" t="str">
        <f aca="true" ca="1" t="shared" si="3" ref="G21:G30">OFFSET(G21,-12,0)</f>
        <v>ANTONNIERE JUDO CLUB 72</v>
      </c>
      <c r="H21" s="63">
        <v>0</v>
      </c>
      <c r="I21" s="64">
        <v>10</v>
      </c>
      <c r="J21" s="64">
        <v>0</v>
      </c>
      <c r="K21" s="64">
        <v>0</v>
      </c>
      <c r="L21" s="65">
        <v>10</v>
      </c>
      <c r="M21" s="119"/>
      <c r="N21" s="120"/>
      <c r="O21" s="120"/>
      <c r="P21" s="120"/>
      <c r="Q21" s="121">
        <f aca="true" t="shared" si="4" ref="Q21:Q30">SUM(H21:P21)</f>
        <v>20</v>
      </c>
      <c r="R21" s="122"/>
      <c r="S21" s="123"/>
      <c r="T21" s="71">
        <f aca="true" ca="1" t="shared" si="5" ref="T21:T30">SUM(OFFSET(T21,0,-14),OFFSET(T21,0,-3))</f>
        <v>37</v>
      </c>
      <c r="U21" s="60"/>
      <c r="V21" s="47"/>
      <c r="W21" s="124" t="s">
        <v>35</v>
      </c>
      <c r="X21" s="124" t="s">
        <v>33</v>
      </c>
      <c r="Y21" s="124" t="s">
        <v>101</v>
      </c>
      <c r="Z21" s="124" t="s">
        <v>102</v>
      </c>
      <c r="AA21" s="124" t="s">
        <v>16</v>
      </c>
      <c r="AB21" s="47"/>
      <c r="AC21" s="47"/>
      <c r="AD21" s="73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</row>
    <row r="22" spans="1:52" s="32" customFormat="1" ht="15.75" customHeight="1">
      <c r="A22" s="33" t="str">
        <f ca="1" t="shared" si="1"/>
        <v>PDL</v>
      </c>
      <c r="B22" s="33">
        <f ca="1" t="shared" si="1"/>
        <v>85</v>
      </c>
      <c r="C22" s="22">
        <v>2</v>
      </c>
      <c r="D22" s="62" t="str">
        <f ca="1" t="shared" si="2"/>
        <v>GUILLET Quentin</v>
      </c>
      <c r="E22" s="33" t="str">
        <f ca="1" t="shared" si="2"/>
        <v>M</v>
      </c>
      <c r="F22" s="33">
        <v>80</v>
      </c>
      <c r="G22" s="118" t="str">
        <f ca="1" t="shared" si="3"/>
        <v>AIZENAY JUDO CLUB</v>
      </c>
      <c r="H22" s="63">
        <v>0</v>
      </c>
      <c r="I22" s="64">
        <v>10</v>
      </c>
      <c r="J22" s="64">
        <v>10</v>
      </c>
      <c r="K22" s="64" t="str">
        <f>IF(M22&lt;&gt;"","-","")</f>
        <v>-</v>
      </c>
      <c r="L22" s="65" t="str">
        <f>IF(M22&lt;&gt;"","-","")</f>
        <v>-</v>
      </c>
      <c r="M22" s="119" t="s">
        <v>136</v>
      </c>
      <c r="N22" s="120"/>
      <c r="O22" s="120"/>
      <c r="P22" s="120"/>
      <c r="Q22" s="126">
        <f t="shared" si="4"/>
        <v>20</v>
      </c>
      <c r="R22" s="69"/>
      <c r="S22" s="123"/>
      <c r="T22" s="128">
        <f ca="1" t="shared" si="5"/>
        <v>100</v>
      </c>
      <c r="U22" s="60"/>
      <c r="V22" s="47"/>
      <c r="W22" s="124" t="s">
        <v>17</v>
      </c>
      <c r="X22" s="124" t="s">
        <v>39</v>
      </c>
      <c r="Y22" s="124" t="s">
        <v>28</v>
      </c>
      <c r="Z22" s="124" t="s">
        <v>40</v>
      </c>
      <c r="AA22" s="124" t="s">
        <v>41</v>
      </c>
      <c r="AB22" s="47"/>
      <c r="AC22" s="47"/>
      <c r="AD22" s="73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</row>
    <row r="23" spans="1:52" s="32" customFormat="1" ht="15.75" customHeight="1">
      <c r="A23" s="33" t="str">
        <f ca="1" t="shared" si="1"/>
        <v>BRE</v>
      </c>
      <c r="B23" s="33">
        <f ca="1" t="shared" si="1"/>
        <v>35</v>
      </c>
      <c r="C23" s="22">
        <v>3</v>
      </c>
      <c r="D23" s="62" t="str">
        <f ca="1" t="shared" si="2"/>
        <v>SINAY Bastien</v>
      </c>
      <c r="E23" s="33" t="str">
        <f ca="1" t="shared" si="2"/>
        <v>M</v>
      </c>
      <c r="F23" s="33">
        <v>57</v>
      </c>
      <c r="G23" s="118" t="str">
        <f ca="1" t="shared" si="3"/>
        <v>JUDO CLUB DES BORDS DE RANCE</v>
      </c>
      <c r="H23" s="63">
        <v>0</v>
      </c>
      <c r="I23" s="64">
        <v>0</v>
      </c>
      <c r="J23" s="64">
        <v>10</v>
      </c>
      <c r="K23" s="64">
        <v>10</v>
      </c>
      <c r="L23" s="65">
        <v>10</v>
      </c>
      <c r="M23" s="119"/>
      <c r="N23" s="120"/>
      <c r="O23" s="120"/>
      <c r="P23" s="120"/>
      <c r="Q23" s="126">
        <f t="shared" si="4"/>
        <v>30</v>
      </c>
      <c r="R23" s="69"/>
      <c r="S23" s="123"/>
      <c r="T23" s="71">
        <f ca="1" t="shared" si="5"/>
        <v>87</v>
      </c>
      <c r="U23" s="60"/>
      <c r="V23" s="47"/>
      <c r="W23" s="108" t="s">
        <v>134</v>
      </c>
      <c r="X23" s="108" t="s">
        <v>103</v>
      </c>
      <c r="Y23" s="124" t="s">
        <v>38</v>
      </c>
      <c r="Z23" s="124" t="s">
        <v>104</v>
      </c>
      <c r="AA23" s="124" t="s">
        <v>105</v>
      </c>
      <c r="AB23" s="47"/>
      <c r="AC23" s="47"/>
      <c r="AD23" s="73"/>
      <c r="AE23" s="78"/>
      <c r="AF23" s="78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</row>
    <row r="24" spans="1:52" s="32" customFormat="1" ht="15.75" customHeight="1">
      <c r="A24" s="33" t="str">
        <f ca="1" t="shared" si="1"/>
        <v>PDL</v>
      </c>
      <c r="B24" s="33">
        <f ca="1" t="shared" si="1"/>
        <v>44</v>
      </c>
      <c r="C24" s="22">
        <v>4</v>
      </c>
      <c r="D24" s="62" t="str">
        <f ca="1" t="shared" si="2"/>
        <v>BONNET Paul</v>
      </c>
      <c r="E24" s="33" t="str">
        <f ca="1" t="shared" si="2"/>
        <v>M</v>
      </c>
      <c r="F24" s="33">
        <v>20</v>
      </c>
      <c r="G24" s="118" t="str">
        <f ca="1" t="shared" si="3"/>
        <v>JUDO ATLANTIC CLUB</v>
      </c>
      <c r="H24" s="63">
        <v>0</v>
      </c>
      <c r="I24" s="64">
        <v>10</v>
      </c>
      <c r="J24" s="64">
        <v>10</v>
      </c>
      <c r="K24" s="64">
        <v>0</v>
      </c>
      <c r="L24" s="65">
        <v>0</v>
      </c>
      <c r="M24" s="119"/>
      <c r="N24" s="120"/>
      <c r="O24" s="120"/>
      <c r="P24" s="120"/>
      <c r="Q24" s="126">
        <f t="shared" si="4"/>
        <v>20</v>
      </c>
      <c r="R24" s="69"/>
      <c r="S24" s="123"/>
      <c r="T24" s="71">
        <f ca="1" t="shared" si="5"/>
        <v>40</v>
      </c>
      <c r="U24" s="60"/>
      <c r="V24" s="47"/>
      <c r="W24" s="125" t="s">
        <v>27</v>
      </c>
      <c r="X24" s="124" t="s">
        <v>34</v>
      </c>
      <c r="Y24" s="124" t="s">
        <v>18</v>
      </c>
      <c r="Z24" s="124" t="s">
        <v>42</v>
      </c>
      <c r="AA24" s="124" t="s">
        <v>106</v>
      </c>
      <c r="AB24" s="47"/>
      <c r="AC24" s="47"/>
      <c r="AD24" s="73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</row>
    <row r="25" spans="1:52" s="32" customFormat="1" ht="15.75" customHeight="1">
      <c r="A25" s="33" t="str">
        <f ca="1" t="shared" si="1"/>
        <v>PDL</v>
      </c>
      <c r="B25" s="33">
        <f ca="1" t="shared" si="1"/>
        <v>44</v>
      </c>
      <c r="C25" s="22">
        <v>5</v>
      </c>
      <c r="D25" s="62" t="str">
        <f ca="1" t="shared" si="2"/>
        <v>DOUE Amenophis-Kanohin</v>
      </c>
      <c r="E25" s="33" t="str">
        <f ca="1" t="shared" si="2"/>
        <v>M</v>
      </c>
      <c r="F25" s="33">
        <v>0</v>
      </c>
      <c r="G25" s="118" t="str">
        <f ca="1" t="shared" si="3"/>
        <v>JUDO ATLANTIC CLUB</v>
      </c>
      <c r="H25" s="63">
        <v>0</v>
      </c>
      <c r="I25" s="64">
        <v>10</v>
      </c>
      <c r="J25" s="64">
        <v>0</v>
      </c>
      <c r="K25" s="64">
        <v>0</v>
      </c>
      <c r="L25" s="65" t="str">
        <f>IF(M25&lt;&gt;"","-","")</f>
        <v>-</v>
      </c>
      <c r="M25" s="119">
        <v>10</v>
      </c>
      <c r="N25" s="120"/>
      <c r="O25" s="120"/>
      <c r="P25" s="120"/>
      <c r="Q25" s="126">
        <f t="shared" si="4"/>
        <v>20</v>
      </c>
      <c r="R25" s="69"/>
      <c r="S25" s="123"/>
      <c r="T25" s="71">
        <f ca="1" t="shared" si="5"/>
        <v>20</v>
      </c>
      <c r="U25" s="60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</row>
    <row r="26" spans="1:52" s="32" customFormat="1" ht="15.75" customHeight="1">
      <c r="A26" s="33" t="str">
        <f ca="1" t="shared" si="1"/>
        <v>PDL</v>
      </c>
      <c r="B26" s="33">
        <f ca="1" t="shared" si="1"/>
        <v>44</v>
      </c>
      <c r="C26" s="22">
        <v>6</v>
      </c>
      <c r="D26" s="62" t="str">
        <f ca="1" t="shared" si="2"/>
        <v>BOUGAULT Kevin</v>
      </c>
      <c r="E26" s="33" t="str">
        <f ca="1" t="shared" si="2"/>
        <v>M</v>
      </c>
      <c r="F26" s="33">
        <v>0</v>
      </c>
      <c r="G26" s="118" t="str">
        <f ca="1" t="shared" si="3"/>
        <v>DOJO COUERONNAIS</v>
      </c>
      <c r="H26" s="63">
        <v>0</v>
      </c>
      <c r="I26" s="64">
        <v>0</v>
      </c>
      <c r="J26" s="64">
        <v>0</v>
      </c>
      <c r="K26" s="64">
        <v>0</v>
      </c>
      <c r="L26" s="65">
        <v>0</v>
      </c>
      <c r="M26" s="119"/>
      <c r="N26" s="120"/>
      <c r="O26" s="120"/>
      <c r="P26" s="120"/>
      <c r="Q26" s="126">
        <f t="shared" si="4"/>
        <v>0</v>
      </c>
      <c r="R26" s="69"/>
      <c r="S26" s="123"/>
      <c r="T26" s="71">
        <f ca="1" t="shared" si="5"/>
        <v>0</v>
      </c>
      <c r="U26" s="60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</row>
    <row r="27" spans="1:52" s="32" customFormat="1" ht="15.75" customHeight="1" thickBot="1">
      <c r="A27" s="33" t="str">
        <f ca="1" t="shared" si="1"/>
        <v>PDL</v>
      </c>
      <c r="B27" s="33">
        <f ca="1" t="shared" si="1"/>
        <v>49</v>
      </c>
      <c r="C27" s="22">
        <v>7</v>
      </c>
      <c r="D27" s="62" t="str">
        <f ca="1" t="shared" si="2"/>
        <v>MARSILLE Medhi</v>
      </c>
      <c r="E27" s="33" t="str">
        <f ca="1" t="shared" si="2"/>
        <v>M</v>
      </c>
      <c r="F27" s="33">
        <v>0</v>
      </c>
      <c r="G27" s="118" t="str">
        <f ca="1" t="shared" si="3"/>
        <v>J.C. DU BASSIN SAUMUROIS</v>
      </c>
      <c r="H27" s="63">
        <v>0</v>
      </c>
      <c r="I27" s="64">
        <v>0</v>
      </c>
      <c r="J27" s="64">
        <v>0</v>
      </c>
      <c r="K27" s="64">
        <v>0</v>
      </c>
      <c r="L27" s="65">
        <v>0</v>
      </c>
      <c r="M27" s="119"/>
      <c r="N27" s="120"/>
      <c r="O27" s="120"/>
      <c r="P27" s="120"/>
      <c r="Q27" s="126">
        <f t="shared" si="4"/>
        <v>0</v>
      </c>
      <c r="R27" s="69"/>
      <c r="S27" s="123"/>
      <c r="T27" s="71">
        <f ca="1" t="shared" si="5"/>
        <v>0</v>
      </c>
      <c r="U27" s="60"/>
      <c r="V27" s="47"/>
      <c r="W27" s="47"/>
      <c r="X27" s="47"/>
      <c r="Y27" s="47"/>
      <c r="Z27" s="79" t="s">
        <v>82</v>
      </c>
      <c r="AA27" s="79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</row>
    <row r="28" spans="1:52" s="32" customFormat="1" ht="15.75" customHeight="1">
      <c r="A28" s="33" t="str">
        <f ca="1" t="shared" si="1"/>
        <v>PDL</v>
      </c>
      <c r="B28" s="33">
        <f ca="1" t="shared" si="1"/>
        <v>49</v>
      </c>
      <c r="C28" s="22">
        <v>8</v>
      </c>
      <c r="D28" s="62" t="str">
        <f ca="1" t="shared" si="2"/>
        <v>VIDAL Raphael</v>
      </c>
      <c r="E28" s="33" t="str">
        <f ca="1" t="shared" si="2"/>
        <v>M</v>
      </c>
      <c r="F28" s="33">
        <v>30</v>
      </c>
      <c r="G28" s="118" t="str">
        <f ca="1" t="shared" si="3"/>
        <v>J.C. DU BASSIN SAUMUROIS</v>
      </c>
      <c r="H28" s="63">
        <v>0</v>
      </c>
      <c r="I28" s="64">
        <v>0</v>
      </c>
      <c r="J28" s="64">
        <v>0</v>
      </c>
      <c r="K28" s="64">
        <v>0</v>
      </c>
      <c r="L28" s="65" t="str">
        <f>IF(M28&lt;&gt;"","-","")</f>
        <v>-</v>
      </c>
      <c r="M28" s="119">
        <v>0</v>
      </c>
      <c r="N28" s="120"/>
      <c r="O28" s="120"/>
      <c r="P28" s="120"/>
      <c r="Q28" s="126">
        <f t="shared" si="4"/>
        <v>0</v>
      </c>
      <c r="R28" s="69"/>
      <c r="S28" s="123"/>
      <c r="T28" s="71">
        <f ca="1" t="shared" si="5"/>
        <v>30</v>
      </c>
      <c r="U28" s="60"/>
      <c r="V28" s="47"/>
      <c r="W28" s="47"/>
      <c r="X28" s="47"/>
      <c r="Y28" s="47"/>
      <c r="Z28" s="129" t="s">
        <v>83</v>
      </c>
      <c r="AA28" s="130" t="s">
        <v>84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</row>
    <row r="29" spans="1:52" s="32" customFormat="1" ht="15.75" customHeight="1">
      <c r="A29" s="33" t="str">
        <f ca="1" t="shared" si="1"/>
        <v>BRE</v>
      </c>
      <c r="B29" s="33">
        <f ca="1" t="shared" si="1"/>
        <v>35</v>
      </c>
      <c r="C29" s="22">
        <v>9</v>
      </c>
      <c r="D29" s="62" t="str">
        <f ca="1" t="shared" si="2"/>
        <v>ROUZAU Benoit</v>
      </c>
      <c r="E29" s="33" t="str">
        <f ca="1" t="shared" si="2"/>
        <v>M</v>
      </c>
      <c r="F29" s="33">
        <v>40</v>
      </c>
      <c r="G29" s="118" t="str">
        <f ca="1" t="shared" si="3"/>
        <v>JUDO CLUB DU PAYS GALLO</v>
      </c>
      <c r="H29" s="63">
        <v>7</v>
      </c>
      <c r="I29" s="64">
        <v>10</v>
      </c>
      <c r="J29" s="64">
        <v>10</v>
      </c>
      <c r="K29" s="64">
        <v>10</v>
      </c>
      <c r="L29" s="65">
        <v>0</v>
      </c>
      <c r="M29" s="119"/>
      <c r="N29" s="120"/>
      <c r="O29" s="120"/>
      <c r="P29" s="120"/>
      <c r="Q29" s="126">
        <f t="shared" si="4"/>
        <v>37</v>
      </c>
      <c r="R29" s="69"/>
      <c r="S29" s="123"/>
      <c r="T29" s="71">
        <f ca="1" t="shared" si="5"/>
        <v>77</v>
      </c>
      <c r="U29" s="60"/>
      <c r="V29" s="47"/>
      <c r="W29" s="47"/>
      <c r="X29" s="47"/>
      <c r="Y29" s="47"/>
      <c r="Z29" s="131">
        <v>7</v>
      </c>
      <c r="AA29" s="132">
        <v>10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</row>
    <row r="30" spans="1:52" s="32" customFormat="1" ht="15.75" customHeight="1" thickBot="1">
      <c r="A30" s="33" t="str">
        <f ca="1" t="shared" si="1"/>
        <v>PDL</v>
      </c>
      <c r="B30" s="33">
        <f ca="1" t="shared" si="1"/>
        <v>49</v>
      </c>
      <c r="C30" s="22">
        <v>10</v>
      </c>
      <c r="D30" s="62" t="str">
        <f ca="1" t="shared" si="2"/>
        <v>SEGUIN Antoine</v>
      </c>
      <c r="E30" s="33" t="str">
        <f ca="1" t="shared" si="2"/>
        <v>M</v>
      </c>
      <c r="F30" s="33">
        <v>30</v>
      </c>
      <c r="G30" s="118" t="str">
        <f ca="1" t="shared" si="3"/>
        <v>UNION CHOLET JUDO 49</v>
      </c>
      <c r="H30" s="86">
        <v>10</v>
      </c>
      <c r="I30" s="87">
        <v>10</v>
      </c>
      <c r="J30" s="87">
        <v>0</v>
      </c>
      <c r="K30" s="87">
        <v>10</v>
      </c>
      <c r="L30" s="88">
        <v>10</v>
      </c>
      <c r="M30" s="133"/>
      <c r="N30" s="134"/>
      <c r="O30" s="134"/>
      <c r="P30" s="134"/>
      <c r="Q30" s="135">
        <f t="shared" si="4"/>
        <v>40</v>
      </c>
      <c r="R30" s="91"/>
      <c r="S30" s="123"/>
      <c r="T30" s="71">
        <f ca="1" t="shared" si="5"/>
        <v>70</v>
      </c>
      <c r="U30" s="60"/>
      <c r="V30" s="47"/>
      <c r="W30" s="47"/>
      <c r="X30" s="47"/>
      <c r="Y30" s="47"/>
      <c r="Z30" s="92"/>
      <c r="AA30" s="93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</row>
    <row r="31" spans="1:52" s="32" customFormat="1" ht="11.25">
      <c r="A31" s="47"/>
      <c r="B31" s="47"/>
      <c r="C31" s="47"/>
      <c r="D31" s="73"/>
      <c r="E31" s="73"/>
      <c r="F31" s="73"/>
      <c r="G31" s="73"/>
      <c r="H31" s="73"/>
      <c r="I31" s="73"/>
      <c r="J31" s="73"/>
      <c r="K31" s="73"/>
      <c r="L31" s="73"/>
      <c r="M31" s="47"/>
      <c r="N31" s="47" t="s">
        <v>85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</row>
    <row r="32" spans="1:52" s="32" customFormat="1" ht="11.25" hidden="1">
      <c r="A32" s="47"/>
      <c r="B32" s="47"/>
      <c r="C32" s="45">
        <f>COUNT(H21:P30)/2</f>
        <v>24</v>
      </c>
      <c r="D32" s="45"/>
      <c r="F32" s="47"/>
      <c r="G32" s="94" t="s">
        <v>86</v>
      </c>
      <c r="H32" s="95">
        <v>1</v>
      </c>
      <c r="I32" s="95">
        <v>2</v>
      </c>
      <c r="J32" s="95">
        <v>3</v>
      </c>
      <c r="K32" s="95">
        <v>4</v>
      </c>
      <c r="L32" s="95">
        <v>5</v>
      </c>
      <c r="M32" s="95">
        <v>6</v>
      </c>
      <c r="N32" s="95">
        <v>7</v>
      </c>
      <c r="O32" s="95">
        <v>8</v>
      </c>
      <c r="P32" s="95">
        <v>9</v>
      </c>
      <c r="Q32" s="95">
        <v>10</v>
      </c>
      <c r="R32" s="95">
        <v>11</v>
      </c>
      <c r="S32" s="95">
        <v>12</v>
      </c>
      <c r="T32" s="95">
        <v>16</v>
      </c>
      <c r="U32" s="95">
        <v>13</v>
      </c>
      <c r="V32" s="95">
        <v>14</v>
      </c>
      <c r="W32" s="95">
        <v>15</v>
      </c>
      <c r="X32" s="95">
        <v>17</v>
      </c>
      <c r="Y32" s="95"/>
      <c r="Z32" s="95">
        <v>18</v>
      </c>
      <c r="AA32" s="95">
        <v>19</v>
      </c>
      <c r="AB32" s="95"/>
      <c r="AC32" s="95">
        <v>20</v>
      </c>
      <c r="AD32" s="95">
        <v>21</v>
      </c>
      <c r="AE32" s="95">
        <v>22</v>
      </c>
      <c r="AF32" s="95">
        <v>23</v>
      </c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>
        <v>24</v>
      </c>
      <c r="AW32" s="96"/>
      <c r="AX32" s="96"/>
      <c r="AY32" s="96"/>
      <c r="AZ32" s="96"/>
    </row>
    <row r="33" spans="1:52" s="32" customFormat="1" ht="11.25" hidden="1">
      <c r="A33" s="47"/>
      <c r="B33" s="47"/>
      <c r="F33" s="47"/>
      <c r="G33" s="136" t="s">
        <v>87</v>
      </c>
      <c r="H33" s="95">
        <v>1</v>
      </c>
      <c r="I33" s="95">
        <v>1</v>
      </c>
      <c r="J33" s="95">
        <v>1</v>
      </c>
      <c r="K33" s="95">
        <v>1</v>
      </c>
      <c r="L33" s="95">
        <v>1</v>
      </c>
      <c r="M33" s="95">
        <v>2</v>
      </c>
      <c r="N33" s="95">
        <v>2</v>
      </c>
      <c r="O33" s="95">
        <v>2</v>
      </c>
      <c r="P33" s="95">
        <v>2</v>
      </c>
      <c r="Q33" s="95">
        <v>2</v>
      </c>
      <c r="R33" s="95">
        <v>3</v>
      </c>
      <c r="S33" s="95">
        <v>3</v>
      </c>
      <c r="T33" s="95">
        <v>3</v>
      </c>
      <c r="U33" s="95">
        <v>3</v>
      </c>
      <c r="V33" s="95">
        <v>4</v>
      </c>
      <c r="W33" s="95">
        <v>4</v>
      </c>
      <c r="X33" s="95">
        <v>4</v>
      </c>
      <c r="Y33" s="95"/>
      <c r="Z33" s="95">
        <v>4</v>
      </c>
      <c r="AA33" s="95">
        <v>5</v>
      </c>
      <c r="AB33" s="95"/>
      <c r="AC33" s="95">
        <v>5</v>
      </c>
      <c r="AD33" s="95">
        <v>5</v>
      </c>
      <c r="AE33" s="95">
        <v>5</v>
      </c>
      <c r="AF33" s="95">
        <v>4</v>
      </c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>
        <v>1</v>
      </c>
      <c r="AW33" s="96"/>
      <c r="AX33" s="96"/>
      <c r="AY33" s="96"/>
      <c r="AZ33" s="96"/>
    </row>
    <row r="34" spans="1:52" s="32" customFormat="1" ht="11.25" hidden="1">
      <c r="A34" s="47"/>
      <c r="B34" s="47"/>
      <c r="C34" s="45"/>
      <c r="F34" s="47"/>
      <c r="G34" s="136" t="s">
        <v>88</v>
      </c>
      <c r="H34" s="95">
        <v>1</v>
      </c>
      <c r="I34" s="95">
        <v>1</v>
      </c>
      <c r="J34" s="95">
        <v>1</v>
      </c>
      <c r="K34" s="95">
        <v>1</v>
      </c>
      <c r="L34" s="95">
        <v>2</v>
      </c>
      <c r="M34" s="95">
        <v>1</v>
      </c>
      <c r="N34" s="95">
        <v>2</v>
      </c>
      <c r="O34" s="95">
        <v>2</v>
      </c>
      <c r="P34" s="95">
        <v>2</v>
      </c>
      <c r="Q34" s="95">
        <v>2</v>
      </c>
      <c r="R34" s="95">
        <v>3</v>
      </c>
      <c r="S34" s="95">
        <v>3</v>
      </c>
      <c r="T34" s="95">
        <v>3</v>
      </c>
      <c r="U34" s="95">
        <v>3</v>
      </c>
      <c r="V34" s="95">
        <v>3</v>
      </c>
      <c r="W34" s="95">
        <v>3</v>
      </c>
      <c r="X34" s="95">
        <v>4</v>
      </c>
      <c r="Y34" s="95"/>
      <c r="Z34" s="95">
        <v>4</v>
      </c>
      <c r="AA34" s="95">
        <v>5</v>
      </c>
      <c r="AB34" s="95"/>
      <c r="AC34" s="95">
        <v>4</v>
      </c>
      <c r="AD34" s="95">
        <v>4</v>
      </c>
      <c r="AE34" s="95">
        <v>5</v>
      </c>
      <c r="AF34" s="95">
        <v>5</v>
      </c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>
        <v>1</v>
      </c>
      <c r="AW34" s="96"/>
      <c r="AX34" s="96"/>
      <c r="AY34" s="96"/>
      <c r="AZ34" s="96"/>
    </row>
  </sheetData>
  <sheetProtection selectLockedCells="1"/>
  <mergeCells count="32">
    <mergeCell ref="P1:R1"/>
    <mergeCell ref="K2:N2"/>
    <mergeCell ref="P2:P3"/>
    <mergeCell ref="Q2:Q3"/>
    <mergeCell ref="R2:R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W20:AA20"/>
    <mergeCell ref="T20:U20"/>
    <mergeCell ref="T22:U22"/>
    <mergeCell ref="T23:U23"/>
    <mergeCell ref="Q25:R25"/>
    <mergeCell ref="Q27:R27"/>
    <mergeCell ref="Q28:R28"/>
    <mergeCell ref="Q29:R29"/>
    <mergeCell ref="Q30:R30"/>
    <mergeCell ref="AA29:AA30"/>
    <mergeCell ref="T29:U29"/>
    <mergeCell ref="Z27:AA27"/>
    <mergeCell ref="T30:U30"/>
    <mergeCell ref="T25:U25"/>
    <mergeCell ref="T26:U26"/>
    <mergeCell ref="T27:U27"/>
    <mergeCell ref="Z29:Z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X34"/>
  <sheetViews>
    <sheetView zoomScale="94" zoomScaleNormal="94" workbookViewId="0" topLeftCell="C8">
      <pane xSplit="5" ySplit="1" topLeftCell="H12" activePane="bottomRight" state="frozen"/>
      <selection pane="topLeft" activeCell="A8" sqref="A8"/>
      <selection pane="topRight" activeCell="H8" sqref="H8"/>
      <selection pane="bottomLeft" activeCell="C9" sqref="C9"/>
      <selection pane="bottomRight" activeCell="X27" sqref="X27"/>
    </sheetView>
  </sheetViews>
  <sheetFormatPr defaultColWidth="11.421875" defaultRowHeight="12.75"/>
  <cols>
    <col min="1" max="1" width="6.140625" style="97" bestFit="1" customWidth="1"/>
    <col min="2" max="2" width="5.140625" style="97" bestFit="1" customWidth="1"/>
    <col min="3" max="3" width="4.421875" style="100" bestFit="1" customWidth="1"/>
    <col min="4" max="4" width="22.140625" style="99" customWidth="1"/>
    <col min="5" max="5" width="3.140625" style="99" customWidth="1"/>
    <col min="6" max="6" width="7.7109375" style="97" customWidth="1"/>
    <col min="7" max="7" width="19.421875" style="99" customWidth="1"/>
    <col min="8" max="32" width="4.00390625" style="99" customWidth="1"/>
    <col min="33" max="37" width="4.00390625" style="97" hidden="1" customWidth="1"/>
    <col min="38" max="38" width="4.00390625" style="97" customWidth="1"/>
    <col min="39" max="47" width="4.00390625" style="97" hidden="1" customWidth="1"/>
    <col min="48" max="49" width="4.00390625" style="97" customWidth="1"/>
    <col min="50" max="50" width="4.00390625" style="97" hidden="1" customWidth="1"/>
    <col min="51" max="16384" width="11.421875" style="99" customWidth="1"/>
  </cols>
  <sheetData>
    <row r="1" spans="3:22" ht="13.5" thickBot="1">
      <c r="C1" s="9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</row>
    <row r="2" spans="6:22" ht="16.5" customHeight="1" thickBot="1">
      <c r="F2" s="8" t="s">
        <v>1</v>
      </c>
      <c r="G2" s="9" t="s">
        <v>155</v>
      </c>
      <c r="H2" s="3">
        <v>2</v>
      </c>
      <c r="I2" s="3"/>
      <c r="J2" s="10" t="s">
        <v>3</v>
      </c>
      <c r="K2" s="101">
        <f ca="1">TODAY()</f>
        <v>41715</v>
      </c>
      <c r="L2" s="101"/>
      <c r="M2" s="101"/>
      <c r="N2" s="101"/>
      <c r="O2" s="3"/>
      <c r="P2" s="12" t="s">
        <v>156</v>
      </c>
      <c r="Q2" s="12"/>
      <c r="R2" s="13"/>
      <c r="S2" s="3"/>
      <c r="V2" s="5"/>
    </row>
    <row r="3" spans="6:22" ht="13.5" customHeight="1" thickBot="1">
      <c r="F3" s="5"/>
      <c r="G3" s="3"/>
      <c r="H3" s="20"/>
      <c r="I3" s="20"/>
      <c r="J3" s="3"/>
      <c r="K3" s="3"/>
      <c r="L3" s="3"/>
      <c r="M3" s="3"/>
      <c r="N3" s="3"/>
      <c r="O3" s="3"/>
      <c r="P3" s="14"/>
      <c r="Q3" s="14"/>
      <c r="R3" s="15"/>
      <c r="S3" s="3"/>
      <c r="T3" s="3"/>
      <c r="U3" s="3"/>
      <c r="V3" s="5"/>
    </row>
    <row r="4" spans="6:22" ht="12.75">
      <c r="F4" s="99"/>
      <c r="G4" s="102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17" t="s">
        <v>6</v>
      </c>
      <c r="G5" s="10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04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05"/>
      <c r="X7" s="105"/>
      <c r="Y7" s="105"/>
      <c r="Z7" s="105"/>
      <c r="AA7" s="105"/>
      <c r="AB7" s="105"/>
      <c r="AC7" s="105"/>
      <c r="AD7" s="106"/>
      <c r="AE7" s="106"/>
      <c r="AF7" s="106"/>
    </row>
    <row r="8" spans="1:50" s="32" customFormat="1" ht="14.25" customHeight="1">
      <c r="A8" s="22" t="s">
        <v>8</v>
      </c>
      <c r="B8" s="22" t="s">
        <v>9</v>
      </c>
      <c r="C8" s="23" t="s">
        <v>10</v>
      </c>
      <c r="D8" s="23" t="s">
        <v>11</v>
      </c>
      <c r="E8" s="23" t="s">
        <v>12</v>
      </c>
      <c r="F8" s="23" t="s">
        <v>13</v>
      </c>
      <c r="G8" s="23" t="s">
        <v>14</v>
      </c>
      <c r="H8" s="28" t="s">
        <v>36</v>
      </c>
      <c r="I8" s="28" t="s">
        <v>91</v>
      </c>
      <c r="J8" s="28" t="s">
        <v>25</v>
      </c>
      <c r="K8" s="28" t="s">
        <v>92</v>
      </c>
      <c r="L8" s="28" t="s">
        <v>93</v>
      </c>
      <c r="M8" s="28" t="s">
        <v>24</v>
      </c>
      <c r="N8" s="28" t="s">
        <v>21</v>
      </c>
      <c r="O8" s="28" t="s">
        <v>23</v>
      </c>
      <c r="P8" s="28" t="s">
        <v>22</v>
      </c>
      <c r="Q8" s="107" t="s">
        <v>94</v>
      </c>
      <c r="R8" s="28" t="s">
        <v>15</v>
      </c>
      <c r="S8" s="28" t="s">
        <v>20</v>
      </c>
      <c r="T8" s="107" t="s">
        <v>95</v>
      </c>
      <c r="U8" s="28" t="s">
        <v>26</v>
      </c>
      <c r="V8" s="28" t="s">
        <v>96</v>
      </c>
      <c r="W8" s="28" t="s">
        <v>19</v>
      </c>
      <c r="X8" s="107" t="s">
        <v>97</v>
      </c>
      <c r="Y8" s="107" t="s">
        <v>37</v>
      </c>
      <c r="Z8" s="28" t="s">
        <v>32</v>
      </c>
      <c r="AA8" s="28" t="s">
        <v>30</v>
      </c>
      <c r="AB8" s="107" t="s">
        <v>31</v>
      </c>
      <c r="AC8" s="28" t="s">
        <v>98</v>
      </c>
      <c r="AD8" s="29" t="s">
        <v>29</v>
      </c>
      <c r="AE8" s="138" t="s">
        <v>99</v>
      </c>
      <c r="AF8" s="139" t="s">
        <v>100</v>
      </c>
      <c r="AG8" s="31" t="s">
        <v>35</v>
      </c>
      <c r="AH8" s="31" t="s">
        <v>33</v>
      </c>
      <c r="AI8" s="31" t="s">
        <v>101</v>
      </c>
      <c r="AJ8" s="31" t="s">
        <v>102</v>
      </c>
      <c r="AK8" s="31" t="s">
        <v>16</v>
      </c>
      <c r="AL8" s="26" t="s">
        <v>17</v>
      </c>
      <c r="AM8" s="31" t="s">
        <v>28</v>
      </c>
      <c r="AN8" s="31" t="s">
        <v>40</v>
      </c>
      <c r="AO8" s="31" t="s">
        <v>41</v>
      </c>
      <c r="AP8" s="31" t="s">
        <v>134</v>
      </c>
      <c r="AQ8" s="31" t="s">
        <v>103</v>
      </c>
      <c r="AR8" s="31" t="s">
        <v>38</v>
      </c>
      <c r="AS8" s="31" t="s">
        <v>104</v>
      </c>
      <c r="AT8" s="31" t="s">
        <v>105</v>
      </c>
      <c r="AU8" s="31" t="s">
        <v>27</v>
      </c>
      <c r="AV8" s="26" t="s">
        <v>18</v>
      </c>
      <c r="AW8" s="26" t="s">
        <v>42</v>
      </c>
      <c r="AX8" s="31" t="s">
        <v>106</v>
      </c>
    </row>
    <row r="9" spans="1:50" s="47" customFormat="1" ht="24.75" customHeight="1">
      <c r="A9" s="33" t="s">
        <v>50</v>
      </c>
      <c r="B9" s="33">
        <v>85</v>
      </c>
      <c r="C9" s="34">
        <f aca="true" ca="1" t="shared" si="0" ref="C9:C18">OFFSET(C9,12,0)</f>
        <v>1</v>
      </c>
      <c r="D9" s="35" t="s">
        <v>157</v>
      </c>
      <c r="E9" s="33" t="s">
        <v>45</v>
      </c>
      <c r="F9" s="33">
        <v>47</v>
      </c>
      <c r="G9" s="36" t="s">
        <v>122</v>
      </c>
      <c r="H9" s="39" t="s">
        <v>57</v>
      </c>
      <c r="I9" s="38"/>
      <c r="J9" s="38"/>
      <c r="K9" s="38"/>
      <c r="L9" s="38"/>
      <c r="M9" s="39" t="s">
        <v>60</v>
      </c>
      <c r="N9" s="38"/>
      <c r="O9" s="38"/>
      <c r="P9" s="38"/>
      <c r="Q9" s="38"/>
      <c r="R9" s="39" t="s">
        <v>47</v>
      </c>
      <c r="S9" s="38"/>
      <c r="T9" s="38"/>
      <c r="U9" s="38"/>
      <c r="V9" s="38"/>
      <c r="W9" s="39" t="s">
        <v>47</v>
      </c>
      <c r="X9" s="38"/>
      <c r="Y9" s="38"/>
      <c r="Z9" s="38"/>
      <c r="AA9" s="39" t="s">
        <v>47</v>
      </c>
      <c r="AB9" s="38"/>
      <c r="AC9" s="38"/>
      <c r="AD9" s="38"/>
      <c r="AE9" s="38"/>
      <c r="AF9" s="38"/>
      <c r="AG9" s="40"/>
      <c r="AH9" s="40"/>
      <c r="AI9" s="40"/>
      <c r="AJ9" s="40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</row>
    <row r="10" spans="1:50" s="32" customFormat="1" ht="24.75" customHeight="1">
      <c r="A10" s="33" t="s">
        <v>50</v>
      </c>
      <c r="B10" s="33">
        <v>72</v>
      </c>
      <c r="C10" s="34">
        <f ca="1" t="shared" si="0"/>
        <v>2</v>
      </c>
      <c r="D10" s="35" t="s">
        <v>158</v>
      </c>
      <c r="E10" s="33" t="s">
        <v>45</v>
      </c>
      <c r="F10" s="33">
        <v>47</v>
      </c>
      <c r="G10" s="36" t="s">
        <v>159</v>
      </c>
      <c r="H10" s="38"/>
      <c r="I10" s="38"/>
      <c r="J10" s="39" t="s">
        <v>47</v>
      </c>
      <c r="K10" s="38"/>
      <c r="L10" s="38"/>
      <c r="M10" s="38"/>
      <c r="N10" s="38"/>
      <c r="O10" s="39" t="s">
        <v>47</v>
      </c>
      <c r="P10" s="38"/>
      <c r="Q10" s="38"/>
      <c r="R10" s="38"/>
      <c r="S10" s="39" t="s">
        <v>53</v>
      </c>
      <c r="T10" s="38"/>
      <c r="U10" s="38"/>
      <c r="V10" s="38"/>
      <c r="W10" s="38"/>
      <c r="X10" s="38"/>
      <c r="Y10" s="39"/>
      <c r="Z10" s="38"/>
      <c r="AA10" s="38"/>
      <c r="AB10" s="39"/>
      <c r="AC10" s="38"/>
      <c r="AD10" s="38"/>
      <c r="AE10" s="38"/>
      <c r="AF10" s="38"/>
      <c r="AG10" s="40"/>
      <c r="AH10" s="41"/>
      <c r="AI10" s="41"/>
      <c r="AJ10" s="41"/>
      <c r="AK10" s="40"/>
      <c r="AL10" s="41"/>
      <c r="AM10" s="41"/>
      <c r="AN10" s="41"/>
      <c r="AO10" s="41"/>
      <c r="AP10" s="40"/>
      <c r="AQ10" s="40"/>
      <c r="AR10" s="41"/>
      <c r="AS10" s="41"/>
      <c r="AT10" s="41"/>
      <c r="AU10" s="41"/>
      <c r="AV10" s="41"/>
      <c r="AW10" s="41"/>
      <c r="AX10" s="41"/>
    </row>
    <row r="11" spans="1:50" s="32" customFormat="1" ht="24.75" customHeight="1">
      <c r="A11" s="33" t="s">
        <v>50</v>
      </c>
      <c r="B11" s="33">
        <v>49</v>
      </c>
      <c r="C11" s="34">
        <f ca="1" t="shared" si="0"/>
        <v>3</v>
      </c>
      <c r="D11" s="35" t="s">
        <v>160</v>
      </c>
      <c r="E11" s="33" t="s">
        <v>45</v>
      </c>
      <c r="F11" s="33">
        <v>52</v>
      </c>
      <c r="G11" s="36" t="s">
        <v>150</v>
      </c>
      <c r="H11" s="39" t="s">
        <v>47</v>
      </c>
      <c r="I11" s="38"/>
      <c r="J11" s="38"/>
      <c r="K11" s="38"/>
      <c r="L11" s="38"/>
      <c r="M11" s="38"/>
      <c r="N11" s="38"/>
      <c r="O11" s="38"/>
      <c r="P11" s="39" t="s">
        <v>47</v>
      </c>
      <c r="Q11" s="38"/>
      <c r="R11" s="38"/>
      <c r="S11" s="38"/>
      <c r="T11" s="38"/>
      <c r="U11" s="39" t="s">
        <v>47</v>
      </c>
      <c r="V11" s="38"/>
      <c r="W11" s="38"/>
      <c r="X11" s="38"/>
      <c r="Y11" s="38"/>
      <c r="Z11" s="39" t="s">
        <v>47</v>
      </c>
      <c r="AA11" s="38"/>
      <c r="AB11" s="38"/>
      <c r="AC11" s="38"/>
      <c r="AD11" s="39" t="s">
        <v>47</v>
      </c>
      <c r="AE11" s="38"/>
      <c r="AF11" s="38"/>
      <c r="AG11" s="41"/>
      <c r="AH11" s="41"/>
      <c r="AI11" s="41"/>
      <c r="AJ11" s="41"/>
      <c r="AK11" s="40"/>
      <c r="AL11" s="41"/>
      <c r="AM11" s="41"/>
      <c r="AN11" s="41"/>
      <c r="AO11" s="41"/>
      <c r="AP11" s="41"/>
      <c r="AQ11" s="41"/>
      <c r="AR11" s="40"/>
      <c r="AS11" s="40"/>
      <c r="AT11" s="40"/>
      <c r="AU11" s="41"/>
      <c r="AV11" s="41"/>
      <c r="AW11" s="41"/>
      <c r="AX11" s="41"/>
    </row>
    <row r="12" spans="1:50" s="32" customFormat="1" ht="24.75" customHeight="1">
      <c r="A12" s="33" t="s">
        <v>43</v>
      </c>
      <c r="B12" s="33">
        <v>35</v>
      </c>
      <c r="C12" s="34">
        <f ca="1" t="shared" si="0"/>
        <v>4</v>
      </c>
      <c r="D12" s="35" t="s">
        <v>161</v>
      </c>
      <c r="E12" s="33" t="s">
        <v>45</v>
      </c>
      <c r="F12" s="33">
        <v>52</v>
      </c>
      <c r="G12" s="36" t="s">
        <v>162</v>
      </c>
      <c r="H12" s="38"/>
      <c r="I12" s="38"/>
      <c r="J12" s="39" t="s">
        <v>47</v>
      </c>
      <c r="K12" s="38"/>
      <c r="L12" s="38"/>
      <c r="M12" s="38"/>
      <c r="N12" s="39" t="s">
        <v>53</v>
      </c>
      <c r="O12" s="38"/>
      <c r="P12" s="38"/>
      <c r="Q12" s="38"/>
      <c r="R12" s="39" t="s">
        <v>53</v>
      </c>
      <c r="S12" s="38"/>
      <c r="T12" s="38"/>
      <c r="U12" s="38"/>
      <c r="V12" s="39" t="s">
        <v>47</v>
      </c>
      <c r="W12" s="38"/>
      <c r="X12" s="38"/>
      <c r="Y12" s="38"/>
      <c r="Z12" s="38"/>
      <c r="AA12" s="38"/>
      <c r="AB12" s="38"/>
      <c r="AC12" s="38"/>
      <c r="AD12" s="38"/>
      <c r="AE12" s="39"/>
      <c r="AF12" s="38"/>
      <c r="AG12" s="41"/>
      <c r="AH12" s="41"/>
      <c r="AI12" s="41"/>
      <c r="AJ12" s="41"/>
      <c r="AK12" s="41"/>
      <c r="AL12" s="40" t="s">
        <v>47</v>
      </c>
      <c r="AM12" s="40"/>
      <c r="AN12" s="41"/>
      <c r="AO12" s="41"/>
      <c r="AP12" s="41"/>
      <c r="AQ12" s="41"/>
      <c r="AR12" s="40"/>
      <c r="AS12" s="41"/>
      <c r="AT12" s="41"/>
      <c r="AU12" s="41"/>
      <c r="AV12" s="41"/>
      <c r="AW12" s="41"/>
      <c r="AX12" s="41"/>
    </row>
    <row r="13" spans="1:50" s="32" customFormat="1" ht="24.75" customHeight="1">
      <c r="A13" s="33" t="s">
        <v>43</v>
      </c>
      <c r="B13" s="33">
        <v>35</v>
      </c>
      <c r="C13" s="34">
        <f ca="1" t="shared" si="0"/>
        <v>5</v>
      </c>
      <c r="D13" s="35" t="s">
        <v>163</v>
      </c>
      <c r="E13" s="33" t="s">
        <v>45</v>
      </c>
      <c r="F13" s="33">
        <v>53</v>
      </c>
      <c r="G13" s="36" t="s">
        <v>164</v>
      </c>
      <c r="H13" s="38"/>
      <c r="I13" s="38"/>
      <c r="J13" s="38"/>
      <c r="K13" s="39" t="s">
        <v>53</v>
      </c>
      <c r="L13" s="38"/>
      <c r="M13" s="38"/>
      <c r="N13" s="38"/>
      <c r="O13" s="38"/>
      <c r="P13" s="39" t="s">
        <v>48</v>
      </c>
      <c r="Q13" s="38"/>
      <c r="R13" s="38"/>
      <c r="S13" s="38"/>
      <c r="T13" s="38"/>
      <c r="U13" s="38"/>
      <c r="V13" s="38"/>
      <c r="W13" s="39" t="s">
        <v>53</v>
      </c>
      <c r="X13" s="38"/>
      <c r="Y13" s="38"/>
      <c r="Z13" s="38"/>
      <c r="AA13" s="38"/>
      <c r="AB13" s="39"/>
      <c r="AC13" s="38"/>
      <c r="AD13" s="38"/>
      <c r="AE13" s="38"/>
      <c r="AF13" s="39"/>
      <c r="AG13" s="41"/>
      <c r="AH13" s="41"/>
      <c r="AI13" s="41"/>
      <c r="AJ13" s="41"/>
      <c r="AK13" s="41"/>
      <c r="AL13" s="40" t="s">
        <v>54</v>
      </c>
      <c r="AM13" s="41"/>
      <c r="AN13" s="40"/>
      <c r="AO13" s="40"/>
      <c r="AP13" s="41"/>
      <c r="AQ13" s="41"/>
      <c r="AR13" s="41"/>
      <c r="AS13" s="41"/>
      <c r="AT13" s="41"/>
      <c r="AU13" s="40"/>
      <c r="AV13" s="41"/>
      <c r="AW13" s="41"/>
      <c r="AX13" s="41"/>
    </row>
    <row r="14" spans="1:50" s="32" customFormat="1" ht="24.75" customHeight="1">
      <c r="A14" s="33" t="s">
        <v>50</v>
      </c>
      <c r="B14" s="33">
        <v>53</v>
      </c>
      <c r="C14" s="34">
        <f ca="1" t="shared" si="0"/>
        <v>6</v>
      </c>
      <c r="D14" s="35" t="s">
        <v>165</v>
      </c>
      <c r="E14" s="33" t="s">
        <v>45</v>
      </c>
      <c r="F14" s="33">
        <v>53</v>
      </c>
      <c r="G14" s="36" t="s">
        <v>166</v>
      </c>
      <c r="H14" s="38"/>
      <c r="I14" s="38"/>
      <c r="J14" s="38"/>
      <c r="K14" s="38"/>
      <c r="L14" s="38"/>
      <c r="M14" s="39" t="s">
        <v>47</v>
      </c>
      <c r="N14" s="38"/>
      <c r="O14" s="38"/>
      <c r="P14" s="38"/>
      <c r="Q14" s="39"/>
      <c r="R14" s="38"/>
      <c r="S14" s="39" t="s">
        <v>47</v>
      </c>
      <c r="T14" s="38"/>
      <c r="U14" s="38"/>
      <c r="V14" s="38"/>
      <c r="W14" s="38"/>
      <c r="X14" s="38"/>
      <c r="Y14" s="38"/>
      <c r="Z14" s="39" t="s">
        <v>117</v>
      </c>
      <c r="AA14" s="38"/>
      <c r="AB14" s="38"/>
      <c r="AC14" s="39" t="s">
        <v>47</v>
      </c>
      <c r="AD14" s="38"/>
      <c r="AE14" s="38"/>
      <c r="AF14" s="38"/>
      <c r="AG14" s="41"/>
      <c r="AH14" s="41"/>
      <c r="AI14" s="41"/>
      <c r="AJ14" s="41"/>
      <c r="AK14" s="41"/>
      <c r="AL14" s="41"/>
      <c r="AM14" s="41"/>
      <c r="AN14" s="40"/>
      <c r="AO14" s="41"/>
      <c r="AP14" s="41"/>
      <c r="AQ14" s="41"/>
      <c r="AR14" s="41"/>
      <c r="AS14" s="41"/>
      <c r="AT14" s="41"/>
      <c r="AU14" s="41"/>
      <c r="AV14" s="40" t="s">
        <v>53</v>
      </c>
      <c r="AW14" s="41"/>
      <c r="AX14" s="41"/>
    </row>
    <row r="15" spans="1:50" s="32" customFormat="1" ht="24.75" customHeight="1">
      <c r="A15" s="33" t="s">
        <v>50</v>
      </c>
      <c r="B15" s="33">
        <v>53</v>
      </c>
      <c r="C15" s="34">
        <f ca="1" t="shared" si="0"/>
        <v>7</v>
      </c>
      <c r="D15" s="35" t="s">
        <v>167</v>
      </c>
      <c r="E15" s="33" t="s">
        <v>45</v>
      </c>
      <c r="F15" s="33">
        <v>53</v>
      </c>
      <c r="G15" s="36" t="s">
        <v>168</v>
      </c>
      <c r="H15" s="38"/>
      <c r="I15" s="38"/>
      <c r="J15" s="38"/>
      <c r="K15" s="38"/>
      <c r="L15" s="39" t="s">
        <v>60</v>
      </c>
      <c r="M15" s="38"/>
      <c r="N15" s="38"/>
      <c r="O15" s="39" t="s">
        <v>57</v>
      </c>
      <c r="P15" s="38"/>
      <c r="Q15" s="38"/>
      <c r="R15" s="38"/>
      <c r="S15" s="38"/>
      <c r="T15" s="38"/>
      <c r="U15" s="39" t="s">
        <v>53</v>
      </c>
      <c r="V15" s="38"/>
      <c r="W15" s="38"/>
      <c r="X15" s="39"/>
      <c r="Y15" s="38"/>
      <c r="Z15" s="38"/>
      <c r="AA15" s="39" t="s">
        <v>169</v>
      </c>
      <c r="AB15" s="38"/>
      <c r="AC15" s="38"/>
      <c r="AD15" s="38"/>
      <c r="AE15" s="38"/>
      <c r="AF15" s="38"/>
      <c r="AG15" s="41"/>
      <c r="AH15" s="41"/>
      <c r="AI15" s="41"/>
      <c r="AJ15" s="41"/>
      <c r="AK15" s="41"/>
      <c r="AL15" s="41"/>
      <c r="AM15" s="40"/>
      <c r="AN15" s="41"/>
      <c r="AO15" s="40"/>
      <c r="AP15" s="41"/>
      <c r="AQ15" s="41"/>
      <c r="AR15" s="41"/>
      <c r="AS15" s="41"/>
      <c r="AT15" s="41"/>
      <c r="AU15" s="41"/>
      <c r="AV15" s="41"/>
      <c r="AW15" s="40" t="s">
        <v>47</v>
      </c>
      <c r="AX15" s="41"/>
    </row>
    <row r="16" spans="1:50" s="32" customFormat="1" ht="24.75" customHeight="1">
      <c r="A16" s="33" t="s">
        <v>43</v>
      </c>
      <c r="B16" s="33">
        <v>35</v>
      </c>
      <c r="C16" s="34">
        <f ca="1" t="shared" si="0"/>
        <v>8</v>
      </c>
      <c r="D16" s="35" t="s">
        <v>170</v>
      </c>
      <c r="E16" s="33" t="s">
        <v>45</v>
      </c>
      <c r="F16" s="33">
        <v>54</v>
      </c>
      <c r="G16" s="36" t="s">
        <v>171</v>
      </c>
      <c r="H16" s="38"/>
      <c r="I16" s="39" t="s">
        <v>47</v>
      </c>
      <c r="J16" s="38"/>
      <c r="K16" s="38"/>
      <c r="L16" s="38"/>
      <c r="M16" s="38"/>
      <c r="N16" s="39" t="s">
        <v>47</v>
      </c>
      <c r="O16" s="38"/>
      <c r="P16" s="38"/>
      <c r="Q16" s="38"/>
      <c r="R16" s="38"/>
      <c r="S16" s="38"/>
      <c r="T16" s="39"/>
      <c r="U16" s="38"/>
      <c r="V16" s="38"/>
      <c r="W16" s="38"/>
      <c r="X16" s="38"/>
      <c r="Y16" s="39"/>
      <c r="Z16" s="38"/>
      <c r="AA16" s="38"/>
      <c r="AB16" s="38"/>
      <c r="AC16" s="38"/>
      <c r="AD16" s="39" t="s">
        <v>53</v>
      </c>
      <c r="AE16" s="38"/>
      <c r="AF16" s="38"/>
      <c r="AG16" s="41"/>
      <c r="AH16" s="40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0"/>
      <c r="AV16" s="40" t="s">
        <v>47</v>
      </c>
      <c r="AW16" s="40" t="s">
        <v>47</v>
      </c>
      <c r="AX16" s="41"/>
    </row>
    <row r="17" spans="1:50" s="32" customFormat="1" ht="24.75" customHeight="1">
      <c r="A17" s="33" t="s">
        <v>43</v>
      </c>
      <c r="B17" s="33">
        <v>35</v>
      </c>
      <c r="C17" s="34">
        <f ca="1" t="shared" si="0"/>
        <v>9</v>
      </c>
      <c r="D17" s="35" t="s">
        <v>172</v>
      </c>
      <c r="E17" s="33" t="s">
        <v>45</v>
      </c>
      <c r="F17" s="33">
        <v>54</v>
      </c>
      <c r="G17" s="36" t="s">
        <v>173</v>
      </c>
      <c r="H17" s="38"/>
      <c r="I17" s="38"/>
      <c r="J17" s="38"/>
      <c r="K17" s="39" t="s">
        <v>174</v>
      </c>
      <c r="L17" s="38"/>
      <c r="M17" s="38"/>
      <c r="N17" s="38"/>
      <c r="O17" s="38"/>
      <c r="P17" s="38"/>
      <c r="Q17" s="39"/>
      <c r="R17" s="38"/>
      <c r="S17" s="38"/>
      <c r="T17" s="39"/>
      <c r="U17" s="38"/>
      <c r="V17" s="38"/>
      <c r="W17" s="38"/>
      <c r="X17" s="39"/>
      <c r="Y17" s="38"/>
      <c r="Z17" s="38"/>
      <c r="AA17" s="38"/>
      <c r="AB17" s="38"/>
      <c r="AC17" s="38"/>
      <c r="AD17" s="38"/>
      <c r="AE17" s="39"/>
      <c r="AF17" s="38"/>
      <c r="AG17" s="41"/>
      <c r="AH17" s="41"/>
      <c r="AI17" s="40"/>
      <c r="AJ17" s="41"/>
      <c r="AK17" s="41"/>
      <c r="AL17" s="41"/>
      <c r="AM17" s="41"/>
      <c r="AN17" s="41"/>
      <c r="AO17" s="41"/>
      <c r="AP17" s="40"/>
      <c r="AQ17" s="41"/>
      <c r="AR17" s="41"/>
      <c r="AS17" s="40"/>
      <c r="AT17" s="41"/>
      <c r="AU17" s="41"/>
      <c r="AV17" s="41"/>
      <c r="AW17" s="41"/>
      <c r="AX17" s="40"/>
    </row>
    <row r="18" spans="1:50" s="32" customFormat="1" ht="24.75" customHeight="1">
      <c r="A18" s="33" t="s">
        <v>50</v>
      </c>
      <c r="B18" s="33">
        <v>53</v>
      </c>
      <c r="C18" s="34">
        <f ca="1" t="shared" si="0"/>
        <v>10</v>
      </c>
      <c r="D18" s="35" t="s">
        <v>175</v>
      </c>
      <c r="E18" s="33" t="s">
        <v>45</v>
      </c>
      <c r="F18" s="33">
        <v>55</v>
      </c>
      <c r="G18" s="36" t="s">
        <v>176</v>
      </c>
      <c r="H18" s="38"/>
      <c r="I18" s="39" t="s">
        <v>53</v>
      </c>
      <c r="J18" s="38"/>
      <c r="K18" s="38"/>
      <c r="L18" s="39" t="s">
        <v>47</v>
      </c>
      <c r="M18" s="38"/>
      <c r="N18" s="38"/>
      <c r="O18" s="38"/>
      <c r="P18" s="38"/>
      <c r="Q18" s="38"/>
      <c r="R18" s="38"/>
      <c r="S18" s="38"/>
      <c r="T18" s="38"/>
      <c r="U18" s="38"/>
      <c r="V18" s="39" t="s">
        <v>57</v>
      </c>
      <c r="W18" s="38"/>
      <c r="X18" s="38"/>
      <c r="Y18" s="38"/>
      <c r="Z18" s="38"/>
      <c r="AA18" s="38"/>
      <c r="AB18" s="38"/>
      <c r="AC18" s="39" t="s">
        <v>54</v>
      </c>
      <c r="AD18" s="38"/>
      <c r="AE18" s="38"/>
      <c r="AF18" s="39"/>
      <c r="AG18" s="41"/>
      <c r="AH18" s="41"/>
      <c r="AI18" s="41"/>
      <c r="AJ18" s="40"/>
      <c r="AK18" s="41"/>
      <c r="AL18" s="41"/>
      <c r="AM18" s="41"/>
      <c r="AN18" s="41"/>
      <c r="AO18" s="41"/>
      <c r="AP18" s="41"/>
      <c r="AQ18" s="40"/>
      <c r="AR18" s="41"/>
      <c r="AS18" s="41"/>
      <c r="AT18" s="40"/>
      <c r="AU18" s="41"/>
      <c r="AV18" s="41"/>
      <c r="AW18" s="41"/>
      <c r="AX18" s="40"/>
    </row>
    <row r="19" spans="1:50" s="32" customFormat="1" ht="24.75" customHeight="1" thickBot="1">
      <c r="A19" s="47"/>
      <c r="B19" s="47"/>
      <c r="C19" s="45"/>
      <c r="D19" s="46"/>
      <c r="E19" s="46"/>
      <c r="F19" s="46"/>
      <c r="G19" s="46"/>
      <c r="H19" s="47"/>
      <c r="I19" s="47"/>
      <c r="J19" s="47"/>
      <c r="K19" s="47"/>
      <c r="L19" s="47"/>
      <c r="M19" s="48" t="s">
        <v>69</v>
      </c>
      <c r="N19" s="48"/>
      <c r="O19" s="48"/>
      <c r="P19" s="48"/>
      <c r="Q19" s="109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1:50" s="32" customFormat="1" ht="24" customHeight="1" thickBot="1">
      <c r="A20" s="22" t="s">
        <v>8</v>
      </c>
      <c r="B20" s="22" t="s">
        <v>9</v>
      </c>
      <c r="C20" s="23" t="s">
        <v>10</v>
      </c>
      <c r="D20" s="24" t="s">
        <v>11</v>
      </c>
      <c r="E20" s="24" t="s">
        <v>12</v>
      </c>
      <c r="F20" s="110" t="s">
        <v>70</v>
      </c>
      <c r="G20" s="25" t="s">
        <v>14</v>
      </c>
      <c r="H20" s="80" t="s">
        <v>71</v>
      </c>
      <c r="I20" s="111" t="s">
        <v>72</v>
      </c>
      <c r="J20" s="111" t="s">
        <v>73</v>
      </c>
      <c r="K20" s="111" t="s">
        <v>74</v>
      </c>
      <c r="L20" s="81" t="s">
        <v>75</v>
      </c>
      <c r="M20" s="112" t="s">
        <v>76</v>
      </c>
      <c r="N20" s="113" t="s">
        <v>77</v>
      </c>
      <c r="O20" s="113" t="s">
        <v>130</v>
      </c>
      <c r="P20" s="114" t="s">
        <v>131</v>
      </c>
      <c r="Q20" s="115" t="s">
        <v>78</v>
      </c>
      <c r="R20" s="116"/>
      <c r="S20" s="117" t="s">
        <v>79</v>
      </c>
      <c r="T20" s="71" t="s">
        <v>80</v>
      </c>
      <c r="U20" s="60"/>
      <c r="V20" s="47"/>
      <c r="W20" s="61" t="s">
        <v>132</v>
      </c>
      <c r="X20" s="61"/>
      <c r="Y20" s="61"/>
      <c r="Z20" s="61"/>
      <c r="AA20" s="61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1:50" s="32" customFormat="1" ht="15.75" customHeight="1">
      <c r="A21" s="33" t="str">
        <f aca="true" ca="1" t="shared" si="1" ref="A21:B30">OFFSET(A21,-12,0)</f>
        <v>PDL</v>
      </c>
      <c r="B21" s="33">
        <f ca="1" t="shared" si="1"/>
        <v>85</v>
      </c>
      <c r="C21" s="22">
        <v>1</v>
      </c>
      <c r="D21" s="62" t="str">
        <f aca="true" ca="1" t="shared" si="2" ref="D21:E30">OFFSET(D21,-12,0)</f>
        <v>BILLET Nicolas</v>
      </c>
      <c r="E21" s="33" t="str">
        <f ca="1" t="shared" si="2"/>
        <v>M</v>
      </c>
      <c r="F21" s="33">
        <v>10</v>
      </c>
      <c r="G21" s="118" t="str">
        <f aca="true" ca="1" t="shared" si="3" ref="G21:G30">OFFSET(G21,-12,0)</f>
        <v>JUDO 85</v>
      </c>
      <c r="H21" s="63">
        <v>10</v>
      </c>
      <c r="I21" s="64">
        <v>0</v>
      </c>
      <c r="J21" s="64">
        <v>0</v>
      </c>
      <c r="K21" s="64">
        <v>0</v>
      </c>
      <c r="L21" s="65">
        <v>0</v>
      </c>
      <c r="M21" s="119"/>
      <c r="N21" s="120"/>
      <c r="O21" s="120"/>
      <c r="P21" s="120"/>
      <c r="Q21" s="121">
        <f aca="true" t="shared" si="4" ref="Q21:Q30">SUM(H21:P21)</f>
        <v>10</v>
      </c>
      <c r="R21" s="122"/>
      <c r="S21" s="123"/>
      <c r="T21" s="71">
        <f aca="true" ca="1" t="shared" si="5" ref="T21:T30">SUM(OFFSET(T21,0,-14),OFFSET(T21,0,-3))</f>
        <v>20</v>
      </c>
      <c r="U21" s="60"/>
      <c r="V21" s="47"/>
      <c r="W21" s="124" t="s">
        <v>35</v>
      </c>
      <c r="X21" s="124" t="s">
        <v>33</v>
      </c>
      <c r="Y21" s="124" t="s">
        <v>101</v>
      </c>
      <c r="Z21" s="124" t="s">
        <v>102</v>
      </c>
      <c r="AA21" s="124" t="s">
        <v>16</v>
      </c>
      <c r="AB21" s="47"/>
      <c r="AC21" s="47"/>
      <c r="AD21" s="73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1:50" s="32" customFormat="1" ht="15.75" customHeight="1">
      <c r="A22" s="33" t="str">
        <f ca="1" t="shared" si="1"/>
        <v>PDL</v>
      </c>
      <c r="B22" s="33">
        <f ca="1" t="shared" si="1"/>
        <v>72</v>
      </c>
      <c r="C22" s="22">
        <v>2</v>
      </c>
      <c r="D22" s="62" t="str">
        <f ca="1" t="shared" si="2"/>
        <v>ERNOUF Sullivan</v>
      </c>
      <c r="E22" s="33" t="str">
        <f ca="1" t="shared" si="2"/>
        <v>M</v>
      </c>
      <c r="F22" s="33">
        <v>90</v>
      </c>
      <c r="G22" s="118" t="str">
        <f ca="1" t="shared" si="3"/>
        <v>JUDO CLUB DU MANS</v>
      </c>
      <c r="H22" s="63">
        <v>0</v>
      </c>
      <c r="I22" s="64">
        <v>0</v>
      </c>
      <c r="J22" s="64">
        <v>10</v>
      </c>
      <c r="K22" s="64" t="str">
        <f>IF(M22&lt;&gt;"","-","")</f>
        <v>-</v>
      </c>
      <c r="L22" s="65" t="str">
        <f>IF(M22&lt;&gt;"","-","")</f>
        <v>-</v>
      </c>
      <c r="M22" s="119" t="s">
        <v>136</v>
      </c>
      <c r="N22" s="120"/>
      <c r="O22" s="120"/>
      <c r="P22" s="120"/>
      <c r="Q22" s="126">
        <f t="shared" si="4"/>
        <v>10</v>
      </c>
      <c r="R22" s="69"/>
      <c r="S22" s="123"/>
      <c r="T22" s="128">
        <f ca="1" t="shared" si="5"/>
        <v>100</v>
      </c>
      <c r="U22" s="60"/>
      <c r="V22" s="47"/>
      <c r="W22" s="125" t="s">
        <v>17</v>
      </c>
      <c r="X22" s="140" t="s">
        <v>39</v>
      </c>
      <c r="Y22" s="124" t="s">
        <v>28</v>
      </c>
      <c r="Z22" s="124" t="s">
        <v>40</v>
      </c>
      <c r="AA22" s="124" t="s">
        <v>41</v>
      </c>
      <c r="AB22" s="47"/>
      <c r="AC22" s="47"/>
      <c r="AD22" s="73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1:50" s="32" customFormat="1" ht="15.75" customHeight="1">
      <c r="A23" s="33" t="str">
        <f ca="1" t="shared" si="1"/>
        <v>PDL</v>
      </c>
      <c r="B23" s="33">
        <f ca="1" t="shared" si="1"/>
        <v>49</v>
      </c>
      <c r="C23" s="22">
        <v>3</v>
      </c>
      <c r="D23" s="62" t="str">
        <f ca="1" t="shared" si="2"/>
        <v>DELOHEN Paul</v>
      </c>
      <c r="E23" s="33" t="str">
        <f ca="1" t="shared" si="2"/>
        <v>M</v>
      </c>
      <c r="F23" s="33">
        <v>10</v>
      </c>
      <c r="G23" s="118" t="str">
        <f ca="1" t="shared" si="3"/>
        <v>J.C. DU BASSIN SAUMUROIS</v>
      </c>
      <c r="H23" s="63">
        <v>0</v>
      </c>
      <c r="I23" s="64">
        <v>0</v>
      </c>
      <c r="J23" s="64">
        <v>0</v>
      </c>
      <c r="K23" s="64">
        <v>0</v>
      </c>
      <c r="L23" s="65">
        <v>0</v>
      </c>
      <c r="M23" s="119"/>
      <c r="N23" s="120"/>
      <c r="O23" s="120"/>
      <c r="P23" s="120"/>
      <c r="Q23" s="126">
        <f t="shared" si="4"/>
        <v>0</v>
      </c>
      <c r="R23" s="69"/>
      <c r="S23" s="123"/>
      <c r="T23" s="71">
        <f ca="1" t="shared" si="5"/>
        <v>10</v>
      </c>
      <c r="U23" s="60"/>
      <c r="V23" s="47"/>
      <c r="W23" s="108" t="s">
        <v>134</v>
      </c>
      <c r="X23" s="108" t="s">
        <v>103</v>
      </c>
      <c r="Y23" s="124" t="s">
        <v>38</v>
      </c>
      <c r="Z23" s="124" t="s">
        <v>104</v>
      </c>
      <c r="AA23" s="124" t="s">
        <v>105</v>
      </c>
      <c r="AB23" s="47"/>
      <c r="AC23" s="47"/>
      <c r="AD23" s="73"/>
      <c r="AE23" s="78"/>
      <c r="AF23" s="78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1:50" s="32" customFormat="1" ht="15.75" customHeight="1">
      <c r="A24" s="33" t="str">
        <f ca="1" t="shared" si="1"/>
        <v>BRE</v>
      </c>
      <c r="B24" s="33">
        <f ca="1" t="shared" si="1"/>
        <v>35</v>
      </c>
      <c r="C24" s="22">
        <v>4</v>
      </c>
      <c r="D24" s="62" t="str">
        <f ca="1" t="shared" si="2"/>
        <v>JOURDAN Celestin</v>
      </c>
      <c r="E24" s="33" t="str">
        <f ca="1" t="shared" si="2"/>
        <v>M</v>
      </c>
      <c r="F24" s="33">
        <v>0</v>
      </c>
      <c r="G24" s="118" t="str">
        <f ca="1" t="shared" si="3"/>
        <v>J C DES MARCHES DE BRETAGNE</v>
      </c>
      <c r="H24" s="63">
        <v>0</v>
      </c>
      <c r="I24" s="64">
        <v>10</v>
      </c>
      <c r="J24" s="64">
        <v>10</v>
      </c>
      <c r="K24" s="64">
        <v>0</v>
      </c>
      <c r="L24" s="65" t="str">
        <f aca="true" t="shared" si="6" ref="L24:L30">IF(M24&lt;&gt;"","-","")</f>
        <v>-</v>
      </c>
      <c r="M24" s="119">
        <v>0</v>
      </c>
      <c r="N24" s="120"/>
      <c r="O24" s="120"/>
      <c r="P24" s="120"/>
      <c r="Q24" s="126">
        <f t="shared" si="4"/>
        <v>20</v>
      </c>
      <c r="R24" s="69"/>
      <c r="S24" s="123"/>
      <c r="T24" s="71">
        <f ca="1" t="shared" si="5"/>
        <v>20</v>
      </c>
      <c r="U24" s="60"/>
      <c r="V24" s="47"/>
      <c r="W24" s="124" t="s">
        <v>27</v>
      </c>
      <c r="X24" s="140" t="s">
        <v>34</v>
      </c>
      <c r="Y24" s="125" t="s">
        <v>18</v>
      </c>
      <c r="Z24" s="125" t="s">
        <v>42</v>
      </c>
      <c r="AA24" s="124" t="s">
        <v>106</v>
      </c>
      <c r="AB24" s="47"/>
      <c r="AC24" s="47"/>
      <c r="AD24" s="73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1:50" s="32" customFormat="1" ht="15.75" customHeight="1">
      <c r="A25" s="33" t="str">
        <f ca="1" t="shared" si="1"/>
        <v>BRE</v>
      </c>
      <c r="B25" s="33">
        <f ca="1" t="shared" si="1"/>
        <v>35</v>
      </c>
      <c r="C25" s="22">
        <v>5</v>
      </c>
      <c r="D25" s="62" t="str">
        <f ca="1" t="shared" si="2"/>
        <v>PANNETIER Jeremy</v>
      </c>
      <c r="E25" s="33" t="str">
        <f ca="1" t="shared" si="2"/>
        <v>M</v>
      </c>
      <c r="F25" s="33">
        <v>77</v>
      </c>
      <c r="G25" s="118" t="str">
        <f ca="1" t="shared" si="3"/>
        <v>ESPERANCE LA BOUEXIERE JUDO</v>
      </c>
      <c r="H25" s="63">
        <v>0</v>
      </c>
      <c r="I25" s="64">
        <v>10</v>
      </c>
      <c r="J25" s="64">
        <v>10</v>
      </c>
      <c r="K25" s="64" t="str">
        <f>IF(M25&lt;&gt;"","-","")</f>
        <v>-</v>
      </c>
      <c r="L25" s="65" t="str">
        <f t="shared" si="6"/>
        <v>-</v>
      </c>
      <c r="M25" s="119">
        <v>10</v>
      </c>
      <c r="N25" s="120" t="s">
        <v>136</v>
      </c>
      <c r="O25" s="120"/>
      <c r="P25" s="120"/>
      <c r="Q25" s="126">
        <f t="shared" si="4"/>
        <v>30</v>
      </c>
      <c r="R25" s="69"/>
      <c r="S25" s="123"/>
      <c r="T25" s="128">
        <f ca="1" t="shared" si="5"/>
        <v>107</v>
      </c>
      <c r="U25" s="60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1:50" s="32" customFormat="1" ht="15.75" customHeight="1">
      <c r="A26" s="33" t="str">
        <f ca="1" t="shared" si="1"/>
        <v>PDL</v>
      </c>
      <c r="B26" s="33">
        <f ca="1" t="shared" si="1"/>
        <v>53</v>
      </c>
      <c r="C26" s="22">
        <v>6</v>
      </c>
      <c r="D26" s="62" t="str">
        <f ca="1" t="shared" si="2"/>
        <v>ROGUE Valentin</v>
      </c>
      <c r="E26" s="33" t="str">
        <f ca="1" t="shared" si="2"/>
        <v>M</v>
      </c>
      <c r="F26" s="33">
        <v>50</v>
      </c>
      <c r="G26" s="118" t="str">
        <f ca="1" t="shared" si="3"/>
        <v>J.C.ERNEEN</v>
      </c>
      <c r="H26" s="63">
        <v>0</v>
      </c>
      <c r="I26" s="64">
        <v>0</v>
      </c>
      <c r="J26" s="64">
        <v>10</v>
      </c>
      <c r="K26" s="64">
        <v>0</v>
      </c>
      <c r="L26" s="65" t="str">
        <f t="shared" si="6"/>
        <v>-</v>
      </c>
      <c r="M26" s="119">
        <v>10</v>
      </c>
      <c r="N26" s="120"/>
      <c r="O26" s="120"/>
      <c r="P26" s="120"/>
      <c r="Q26" s="126">
        <f t="shared" si="4"/>
        <v>20</v>
      </c>
      <c r="R26" s="69"/>
      <c r="S26" s="123"/>
      <c r="T26" s="71">
        <f ca="1" t="shared" si="5"/>
        <v>70</v>
      </c>
      <c r="U26" s="60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1:50" s="32" customFormat="1" ht="15.75" customHeight="1" thickBot="1">
      <c r="A27" s="33" t="str">
        <f ca="1" t="shared" si="1"/>
        <v>PDL</v>
      </c>
      <c r="B27" s="33">
        <f ca="1" t="shared" si="1"/>
        <v>53</v>
      </c>
      <c r="C27" s="22">
        <v>7</v>
      </c>
      <c r="D27" s="62" t="str">
        <f ca="1" t="shared" si="2"/>
        <v>SEBY Titouan</v>
      </c>
      <c r="E27" s="33" t="str">
        <f ca="1" t="shared" si="2"/>
        <v>M</v>
      </c>
      <c r="F27" s="33">
        <v>57</v>
      </c>
      <c r="G27" s="118" t="str">
        <f ca="1" t="shared" si="3"/>
        <v>DOJO CASTROGONTERIEN</v>
      </c>
      <c r="H27" s="63">
        <v>0</v>
      </c>
      <c r="I27" s="64">
        <v>10</v>
      </c>
      <c r="J27" s="64">
        <v>10</v>
      </c>
      <c r="K27" s="64">
        <v>0</v>
      </c>
      <c r="L27" s="65" t="str">
        <f t="shared" si="6"/>
        <v>-</v>
      </c>
      <c r="M27" s="119">
        <v>0</v>
      </c>
      <c r="N27" s="120"/>
      <c r="O27" s="120"/>
      <c r="P27" s="120"/>
      <c r="Q27" s="126">
        <f t="shared" si="4"/>
        <v>20</v>
      </c>
      <c r="R27" s="69"/>
      <c r="S27" s="123"/>
      <c r="T27" s="71">
        <f ca="1" t="shared" si="5"/>
        <v>77</v>
      </c>
      <c r="U27" s="60"/>
      <c r="V27" s="47"/>
      <c r="W27" s="47"/>
      <c r="X27" s="47"/>
      <c r="Y27" s="47"/>
      <c r="Z27" s="79" t="s">
        <v>82</v>
      </c>
      <c r="AA27" s="79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  <row r="28" spans="1:50" s="32" customFormat="1" ht="15.75" customHeight="1">
      <c r="A28" s="33" t="str">
        <f ca="1" t="shared" si="1"/>
        <v>BRE</v>
      </c>
      <c r="B28" s="33">
        <f ca="1" t="shared" si="1"/>
        <v>35</v>
      </c>
      <c r="C28" s="22">
        <v>8</v>
      </c>
      <c r="D28" s="62" t="str">
        <f ca="1" t="shared" si="2"/>
        <v>GAZONNAUD Loic</v>
      </c>
      <c r="E28" s="33" t="str">
        <f ca="1" t="shared" si="2"/>
        <v>M</v>
      </c>
      <c r="F28" s="33">
        <v>7</v>
      </c>
      <c r="G28" s="118" t="str">
        <f ca="1" t="shared" si="3"/>
        <v>C.P.B. RENNES</v>
      </c>
      <c r="H28" s="63">
        <v>0</v>
      </c>
      <c r="I28" s="64">
        <v>0</v>
      </c>
      <c r="J28" s="64">
        <v>10</v>
      </c>
      <c r="K28" s="64" t="str">
        <f>IF(M28&lt;&gt;"","-","")</f>
        <v>-</v>
      </c>
      <c r="L28" s="65" t="str">
        <f t="shared" si="6"/>
        <v>-</v>
      </c>
      <c r="M28" s="119">
        <v>0</v>
      </c>
      <c r="N28" s="120">
        <v>0</v>
      </c>
      <c r="O28" s="120"/>
      <c r="P28" s="120"/>
      <c r="Q28" s="126">
        <f t="shared" si="4"/>
        <v>10</v>
      </c>
      <c r="R28" s="69"/>
      <c r="S28" s="123"/>
      <c r="T28" s="71">
        <f ca="1" t="shared" si="5"/>
        <v>17</v>
      </c>
      <c r="U28" s="60"/>
      <c r="V28" s="47"/>
      <c r="W28" s="47"/>
      <c r="X28" s="47"/>
      <c r="Y28" s="47"/>
      <c r="Z28" s="129" t="s">
        <v>83</v>
      </c>
      <c r="AA28" s="130" t="s">
        <v>84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</row>
    <row r="29" spans="1:50" s="32" customFormat="1" ht="15.75" customHeight="1">
      <c r="A29" s="33" t="str">
        <f ca="1" t="shared" si="1"/>
        <v>BRE</v>
      </c>
      <c r="B29" s="33">
        <f ca="1" t="shared" si="1"/>
        <v>35</v>
      </c>
      <c r="C29" s="22">
        <v>9</v>
      </c>
      <c r="D29" s="62" t="str">
        <f ca="1" t="shared" si="2"/>
        <v>POAS Arthur</v>
      </c>
      <c r="E29" s="33" t="str">
        <f ca="1" t="shared" si="2"/>
        <v>M</v>
      </c>
      <c r="F29" s="33">
        <v>20</v>
      </c>
      <c r="G29" s="118" t="str">
        <f ca="1" t="shared" si="3"/>
        <v>JUDO CLUB PAYS DE VITRE</v>
      </c>
      <c r="H29" s="63">
        <v>0</v>
      </c>
      <c r="I29" s="64" t="str">
        <f>IF(M29&lt;&gt;"","-","")</f>
        <v>-</v>
      </c>
      <c r="J29" s="64" t="str">
        <f>IF(M29&lt;&gt;"","-","")</f>
        <v>-</v>
      </c>
      <c r="K29" s="64" t="str">
        <f>IF(M29&lt;&gt;"","-","")</f>
        <v>-</v>
      </c>
      <c r="L29" s="65" t="str">
        <f t="shared" si="6"/>
        <v>-</v>
      </c>
      <c r="M29" s="119" t="s">
        <v>136</v>
      </c>
      <c r="N29" s="120"/>
      <c r="O29" s="120"/>
      <c r="P29" s="120"/>
      <c r="Q29" s="126">
        <f t="shared" si="4"/>
        <v>0</v>
      </c>
      <c r="R29" s="69"/>
      <c r="S29" s="123"/>
      <c r="T29" s="141">
        <f ca="1" t="shared" si="5"/>
        <v>20</v>
      </c>
      <c r="U29" s="60"/>
      <c r="V29" s="47"/>
      <c r="W29" s="47"/>
      <c r="X29" s="47"/>
      <c r="Y29" s="47"/>
      <c r="Z29" s="131">
        <v>7</v>
      </c>
      <c r="AA29" s="132">
        <v>10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</row>
    <row r="30" spans="1:50" s="32" customFormat="1" ht="15.75" customHeight="1" thickBot="1">
      <c r="A30" s="33" t="str">
        <f ca="1" t="shared" si="1"/>
        <v>PDL</v>
      </c>
      <c r="B30" s="33">
        <f ca="1" t="shared" si="1"/>
        <v>53</v>
      </c>
      <c r="C30" s="22">
        <v>10</v>
      </c>
      <c r="D30" s="62" t="str">
        <f ca="1" t="shared" si="2"/>
        <v>MARTIN Cedric</v>
      </c>
      <c r="E30" s="33" t="str">
        <f ca="1" t="shared" si="2"/>
        <v>M</v>
      </c>
      <c r="F30" s="33">
        <v>70</v>
      </c>
      <c r="G30" s="118" t="str">
        <f ca="1" t="shared" si="3"/>
        <v>U S C P M</v>
      </c>
      <c r="H30" s="86">
        <v>10</v>
      </c>
      <c r="I30" s="87">
        <v>0</v>
      </c>
      <c r="J30" s="87">
        <v>10</v>
      </c>
      <c r="K30" s="87">
        <v>10</v>
      </c>
      <c r="L30" s="88" t="str">
        <f t="shared" si="6"/>
        <v>-</v>
      </c>
      <c r="M30" s="133" t="s">
        <v>136</v>
      </c>
      <c r="N30" s="134"/>
      <c r="O30" s="134"/>
      <c r="P30" s="134"/>
      <c r="Q30" s="135">
        <f t="shared" si="4"/>
        <v>30</v>
      </c>
      <c r="R30" s="91"/>
      <c r="S30" s="123"/>
      <c r="T30" s="128">
        <f ca="1" t="shared" si="5"/>
        <v>100</v>
      </c>
      <c r="U30" s="60"/>
      <c r="V30" s="47"/>
      <c r="W30" s="47"/>
      <c r="X30" s="47"/>
      <c r="Y30" s="47"/>
      <c r="Z30" s="92"/>
      <c r="AA30" s="93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</row>
    <row r="31" spans="1:50" s="32" customFormat="1" ht="11.25">
      <c r="A31" s="47"/>
      <c r="B31" s="47"/>
      <c r="C31" s="47"/>
      <c r="D31" s="73"/>
      <c r="E31" s="73"/>
      <c r="F31" s="73"/>
      <c r="G31" s="73"/>
      <c r="H31" s="73"/>
      <c r="I31" s="73"/>
      <c r="J31" s="73"/>
      <c r="K31" s="73"/>
      <c r="L31" s="73"/>
      <c r="M31" s="47"/>
      <c r="N31" s="47" t="s">
        <v>85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</row>
    <row r="32" spans="1:50" s="32" customFormat="1" ht="11.25" hidden="1">
      <c r="A32" s="47"/>
      <c r="B32" s="47"/>
      <c r="C32" s="45">
        <f>COUNT(H21:P30)/2</f>
        <v>21</v>
      </c>
      <c r="D32" s="45"/>
      <c r="F32" s="47"/>
      <c r="G32" s="94" t="s">
        <v>86</v>
      </c>
      <c r="H32" s="95">
        <v>1</v>
      </c>
      <c r="I32" s="95">
        <v>2</v>
      </c>
      <c r="J32" s="95">
        <v>3</v>
      </c>
      <c r="K32" s="95">
        <v>4</v>
      </c>
      <c r="L32" s="95">
        <v>5</v>
      </c>
      <c r="M32" s="95">
        <v>6</v>
      </c>
      <c r="N32" s="95">
        <v>7</v>
      </c>
      <c r="O32" s="95">
        <v>8</v>
      </c>
      <c r="P32" s="95">
        <v>9</v>
      </c>
      <c r="Q32" s="95"/>
      <c r="R32" s="95">
        <v>10</v>
      </c>
      <c r="S32" s="95">
        <v>11</v>
      </c>
      <c r="T32" s="95"/>
      <c r="U32" s="95">
        <v>12</v>
      </c>
      <c r="V32" s="95">
        <v>13</v>
      </c>
      <c r="W32" s="95">
        <v>14</v>
      </c>
      <c r="X32" s="95"/>
      <c r="Y32" s="95"/>
      <c r="Z32" s="95">
        <v>15</v>
      </c>
      <c r="AA32" s="95">
        <v>16</v>
      </c>
      <c r="AB32" s="95"/>
      <c r="AC32" s="95">
        <v>17</v>
      </c>
      <c r="AD32" s="95">
        <v>18</v>
      </c>
      <c r="AE32" s="95"/>
      <c r="AF32" s="95"/>
      <c r="AG32" s="96"/>
      <c r="AH32" s="96"/>
      <c r="AI32" s="96"/>
      <c r="AJ32" s="96"/>
      <c r="AK32" s="96"/>
      <c r="AL32" s="96">
        <v>19</v>
      </c>
      <c r="AM32" s="96"/>
      <c r="AN32" s="96"/>
      <c r="AO32" s="96"/>
      <c r="AP32" s="96"/>
      <c r="AQ32" s="96"/>
      <c r="AR32" s="96"/>
      <c r="AS32" s="96"/>
      <c r="AT32" s="96"/>
      <c r="AU32" s="96"/>
      <c r="AV32" s="96">
        <v>20</v>
      </c>
      <c r="AW32" s="96">
        <v>21</v>
      </c>
      <c r="AX32" s="96"/>
    </row>
    <row r="33" spans="1:50" s="32" customFormat="1" ht="11.25" hidden="1">
      <c r="A33" s="47"/>
      <c r="B33" s="47"/>
      <c r="F33" s="47"/>
      <c r="G33" s="136" t="s">
        <v>87</v>
      </c>
      <c r="H33" s="95">
        <v>1</v>
      </c>
      <c r="I33" s="95">
        <v>1</v>
      </c>
      <c r="J33" s="95">
        <v>1</v>
      </c>
      <c r="K33" s="95">
        <v>1</v>
      </c>
      <c r="L33" s="95">
        <v>1</v>
      </c>
      <c r="M33" s="95">
        <v>2</v>
      </c>
      <c r="N33" s="95">
        <v>2</v>
      </c>
      <c r="O33" s="95">
        <v>2</v>
      </c>
      <c r="P33" s="95">
        <v>2</v>
      </c>
      <c r="Q33" s="95"/>
      <c r="R33" s="95">
        <v>3</v>
      </c>
      <c r="S33" s="95">
        <v>3</v>
      </c>
      <c r="T33" s="95"/>
      <c r="U33" s="95">
        <v>3</v>
      </c>
      <c r="V33" s="95">
        <v>4</v>
      </c>
      <c r="W33" s="95">
        <v>4</v>
      </c>
      <c r="X33" s="95"/>
      <c r="Y33" s="95"/>
      <c r="Z33" s="95">
        <v>4</v>
      </c>
      <c r="AA33" s="95">
        <v>5</v>
      </c>
      <c r="AB33" s="95"/>
      <c r="AC33" s="95">
        <v>4</v>
      </c>
      <c r="AD33" s="95">
        <v>5</v>
      </c>
      <c r="AE33" s="95"/>
      <c r="AF33" s="95"/>
      <c r="AG33" s="96"/>
      <c r="AH33" s="96"/>
      <c r="AI33" s="96"/>
      <c r="AJ33" s="96"/>
      <c r="AK33" s="96"/>
      <c r="AL33" s="96">
        <v>1</v>
      </c>
      <c r="AM33" s="96"/>
      <c r="AN33" s="96"/>
      <c r="AO33" s="96"/>
      <c r="AP33" s="96"/>
      <c r="AQ33" s="96"/>
      <c r="AR33" s="96"/>
      <c r="AS33" s="96"/>
      <c r="AT33" s="96"/>
      <c r="AU33" s="96"/>
      <c r="AV33" s="96">
        <v>1</v>
      </c>
      <c r="AW33" s="96">
        <v>1</v>
      </c>
      <c r="AX33" s="96"/>
    </row>
    <row r="34" spans="1:50" s="32" customFormat="1" ht="11.25" hidden="1">
      <c r="A34" s="47"/>
      <c r="B34" s="47"/>
      <c r="C34" s="45"/>
      <c r="F34" s="47"/>
      <c r="G34" s="136" t="s">
        <v>88</v>
      </c>
      <c r="H34" s="95">
        <v>1</v>
      </c>
      <c r="I34" s="95">
        <v>1</v>
      </c>
      <c r="J34" s="95">
        <v>1</v>
      </c>
      <c r="K34" s="95">
        <v>1</v>
      </c>
      <c r="L34" s="95">
        <v>2</v>
      </c>
      <c r="M34" s="95">
        <v>1</v>
      </c>
      <c r="N34" s="95">
        <v>2</v>
      </c>
      <c r="O34" s="95">
        <v>2</v>
      </c>
      <c r="P34" s="95">
        <v>2</v>
      </c>
      <c r="Q34" s="95"/>
      <c r="R34" s="95">
        <v>3</v>
      </c>
      <c r="S34" s="95">
        <v>2</v>
      </c>
      <c r="T34" s="95"/>
      <c r="U34" s="95">
        <v>3</v>
      </c>
      <c r="V34" s="95">
        <v>3</v>
      </c>
      <c r="W34" s="95">
        <v>3</v>
      </c>
      <c r="X34" s="95"/>
      <c r="Y34" s="95"/>
      <c r="Z34" s="95">
        <v>3</v>
      </c>
      <c r="AA34" s="95">
        <v>4</v>
      </c>
      <c r="AB34" s="95"/>
      <c r="AC34" s="95">
        <v>4</v>
      </c>
      <c r="AD34" s="95">
        <v>3</v>
      </c>
      <c r="AE34" s="95"/>
      <c r="AF34" s="95"/>
      <c r="AG34" s="96"/>
      <c r="AH34" s="96"/>
      <c r="AI34" s="96"/>
      <c r="AJ34" s="96"/>
      <c r="AK34" s="96"/>
      <c r="AL34" s="96">
        <v>1</v>
      </c>
      <c r="AM34" s="96"/>
      <c r="AN34" s="96"/>
      <c r="AO34" s="96"/>
      <c r="AP34" s="96"/>
      <c r="AQ34" s="96"/>
      <c r="AR34" s="96"/>
      <c r="AS34" s="96"/>
      <c r="AT34" s="96"/>
      <c r="AU34" s="96"/>
      <c r="AV34" s="96">
        <v>1</v>
      </c>
      <c r="AW34" s="96">
        <v>2</v>
      </c>
      <c r="AX34" s="96"/>
    </row>
  </sheetData>
  <sheetProtection selectLockedCells="1"/>
  <mergeCells count="32">
    <mergeCell ref="T25:U25"/>
    <mergeCell ref="T26:U26"/>
    <mergeCell ref="T27:U27"/>
    <mergeCell ref="Z29:Z30"/>
    <mergeCell ref="Q30:R30"/>
    <mergeCell ref="AA29:AA30"/>
    <mergeCell ref="T29:U29"/>
    <mergeCell ref="Z27:AA27"/>
    <mergeCell ref="T30:U30"/>
    <mergeCell ref="Q25:R25"/>
    <mergeCell ref="Q27:R27"/>
    <mergeCell ref="Q28:R28"/>
    <mergeCell ref="Q29:R29"/>
    <mergeCell ref="W20:AA20"/>
    <mergeCell ref="T20:U20"/>
    <mergeCell ref="T22:U22"/>
    <mergeCell ref="T23:U2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P1:R1"/>
    <mergeCell ref="K2:N2"/>
    <mergeCell ref="P2:P3"/>
    <mergeCell ref="Q2:Q3"/>
    <mergeCell ref="R2:R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Y36"/>
  <sheetViews>
    <sheetView workbookViewId="0" topLeftCell="C8">
      <pane xSplit="5" ySplit="1" topLeftCell="H12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37" sqref="H37"/>
    </sheetView>
  </sheetViews>
  <sheetFormatPr defaultColWidth="11.421875" defaultRowHeight="12.75"/>
  <cols>
    <col min="1" max="1" width="6.140625" style="97" bestFit="1" customWidth="1"/>
    <col min="2" max="2" width="5.140625" style="97" bestFit="1" customWidth="1"/>
    <col min="3" max="3" width="4.421875" style="100" bestFit="1" customWidth="1"/>
    <col min="4" max="4" width="22.140625" style="99" customWidth="1"/>
    <col min="5" max="5" width="3.140625" style="99" customWidth="1"/>
    <col min="6" max="6" width="7.7109375" style="97" customWidth="1"/>
    <col min="7" max="7" width="19.421875" style="99" customWidth="1"/>
    <col min="8" max="32" width="4.00390625" style="99" customWidth="1"/>
    <col min="33" max="40" width="4.00390625" style="97" hidden="1" customWidth="1"/>
    <col min="41" max="41" width="4.00390625" style="97" customWidth="1"/>
    <col min="42" max="51" width="4.00390625" style="97" hidden="1" customWidth="1"/>
    <col min="52" max="16384" width="11.421875" style="99" customWidth="1"/>
  </cols>
  <sheetData>
    <row r="1" spans="3:22" ht="13.5" thickBot="1">
      <c r="C1" s="9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</row>
    <row r="2" spans="6:22" ht="16.5" customHeight="1" thickBot="1">
      <c r="F2" s="8" t="s">
        <v>1</v>
      </c>
      <c r="G2" s="9" t="s">
        <v>177</v>
      </c>
      <c r="H2" s="3">
        <v>2</v>
      </c>
      <c r="I2" s="3"/>
      <c r="J2" s="10" t="s">
        <v>3</v>
      </c>
      <c r="K2" s="101">
        <f ca="1">TODAY()</f>
        <v>41715</v>
      </c>
      <c r="L2" s="101"/>
      <c r="M2" s="101"/>
      <c r="N2" s="101"/>
      <c r="O2" s="3"/>
      <c r="P2" s="12" t="s">
        <v>156</v>
      </c>
      <c r="Q2" s="12"/>
      <c r="R2" s="13"/>
      <c r="S2" s="3"/>
      <c r="V2" s="5"/>
    </row>
    <row r="3" spans="6:22" ht="13.5" customHeight="1" thickBot="1">
      <c r="F3" s="5"/>
      <c r="G3" s="3"/>
      <c r="H3" s="20"/>
      <c r="I3" s="20"/>
      <c r="J3" s="3"/>
      <c r="K3" s="3"/>
      <c r="L3" s="3"/>
      <c r="M3" s="3"/>
      <c r="N3" s="3"/>
      <c r="O3" s="3"/>
      <c r="P3" s="14"/>
      <c r="Q3" s="14"/>
      <c r="R3" s="15"/>
      <c r="S3" s="3"/>
      <c r="T3" s="3"/>
      <c r="U3" s="3"/>
      <c r="V3" s="5"/>
    </row>
    <row r="4" spans="6:22" ht="12.75">
      <c r="F4" s="99"/>
      <c r="G4" s="102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17" t="s">
        <v>6</v>
      </c>
      <c r="G5" s="10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04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05"/>
      <c r="X7" s="105"/>
      <c r="Y7" s="105"/>
      <c r="Z7" s="105"/>
      <c r="AA7" s="105"/>
      <c r="AB7" s="105"/>
      <c r="AC7" s="105"/>
      <c r="AD7" s="106"/>
      <c r="AE7" s="106"/>
      <c r="AF7" s="106"/>
    </row>
    <row r="8" spans="1:51" s="32" customFormat="1" ht="14.25" customHeight="1">
      <c r="A8" s="22" t="s">
        <v>8</v>
      </c>
      <c r="B8" s="22" t="s">
        <v>9</v>
      </c>
      <c r="C8" s="23" t="s">
        <v>10</v>
      </c>
      <c r="D8" s="23" t="s">
        <v>11</v>
      </c>
      <c r="E8" s="23" t="s">
        <v>12</v>
      </c>
      <c r="F8" s="23" t="s">
        <v>13</v>
      </c>
      <c r="G8" s="23" t="s">
        <v>14</v>
      </c>
      <c r="H8" s="28" t="s">
        <v>36</v>
      </c>
      <c r="I8" s="28" t="s">
        <v>91</v>
      </c>
      <c r="J8" s="28" t="s">
        <v>25</v>
      </c>
      <c r="K8" s="28" t="s">
        <v>92</v>
      </c>
      <c r="L8" s="28" t="s">
        <v>93</v>
      </c>
      <c r="M8" s="28" t="s">
        <v>24</v>
      </c>
      <c r="N8" s="28" t="s">
        <v>21</v>
      </c>
      <c r="O8" s="28" t="s">
        <v>23</v>
      </c>
      <c r="P8" s="28" t="s">
        <v>22</v>
      </c>
      <c r="Q8" s="28" t="s">
        <v>94</v>
      </c>
      <c r="R8" s="28" t="s">
        <v>15</v>
      </c>
      <c r="S8" s="107" t="s">
        <v>20</v>
      </c>
      <c r="T8" s="28" t="s">
        <v>95</v>
      </c>
      <c r="U8" s="28" t="s">
        <v>26</v>
      </c>
      <c r="V8" s="28" t="s">
        <v>96</v>
      </c>
      <c r="W8" s="28" t="s">
        <v>19</v>
      </c>
      <c r="X8" s="28" t="s">
        <v>97</v>
      </c>
      <c r="Y8" s="142" t="s">
        <v>37</v>
      </c>
      <c r="Z8" s="28" t="s">
        <v>32</v>
      </c>
      <c r="AA8" s="28" t="s">
        <v>30</v>
      </c>
      <c r="AB8" s="107" t="s">
        <v>31</v>
      </c>
      <c r="AC8" s="28" t="s">
        <v>98</v>
      </c>
      <c r="AD8" s="29" t="s">
        <v>29</v>
      </c>
      <c r="AE8" s="29" t="s">
        <v>99</v>
      </c>
      <c r="AF8" s="30" t="s">
        <v>100</v>
      </c>
      <c r="AG8" s="31" t="s">
        <v>35</v>
      </c>
      <c r="AH8" s="31" t="s">
        <v>33</v>
      </c>
      <c r="AI8" s="31" t="s">
        <v>101</v>
      </c>
      <c r="AJ8" s="31" t="s">
        <v>102</v>
      </c>
      <c r="AK8" s="31" t="s">
        <v>16</v>
      </c>
      <c r="AL8" s="31" t="s">
        <v>17</v>
      </c>
      <c r="AM8" s="31" t="s">
        <v>39</v>
      </c>
      <c r="AN8" s="31" t="s">
        <v>28</v>
      </c>
      <c r="AO8" s="26" t="s">
        <v>40</v>
      </c>
      <c r="AP8" s="31" t="s">
        <v>41</v>
      </c>
      <c r="AQ8" s="31" t="s">
        <v>134</v>
      </c>
      <c r="AR8" s="31" t="s">
        <v>103</v>
      </c>
      <c r="AS8" s="31" t="s">
        <v>38</v>
      </c>
      <c r="AT8" s="31" t="s">
        <v>104</v>
      </c>
      <c r="AU8" s="31" t="s">
        <v>105</v>
      </c>
      <c r="AV8" s="31" t="s">
        <v>34</v>
      </c>
      <c r="AW8" s="31" t="s">
        <v>18</v>
      </c>
      <c r="AX8" s="31" t="s">
        <v>42</v>
      </c>
      <c r="AY8" s="31" t="s">
        <v>106</v>
      </c>
    </row>
    <row r="9" spans="1:51" s="47" customFormat="1" ht="24.75" customHeight="1">
      <c r="A9" s="33" t="s">
        <v>50</v>
      </c>
      <c r="B9" s="33">
        <v>44</v>
      </c>
      <c r="C9" s="34">
        <f aca="true" ca="1" t="shared" si="0" ref="C9:C18">OFFSET(C9,12,0)</f>
        <v>1</v>
      </c>
      <c r="D9" s="35" t="s">
        <v>178</v>
      </c>
      <c r="E9" s="33" t="s">
        <v>45</v>
      </c>
      <c r="F9" s="33">
        <v>55</v>
      </c>
      <c r="G9" s="36" t="s">
        <v>179</v>
      </c>
      <c r="H9" s="39" t="s">
        <v>47</v>
      </c>
      <c r="I9" s="38"/>
      <c r="J9" s="38"/>
      <c r="K9" s="38"/>
      <c r="L9" s="38"/>
      <c r="M9" s="39" t="s">
        <v>49</v>
      </c>
      <c r="N9" s="38"/>
      <c r="O9" s="38"/>
      <c r="P9" s="38"/>
      <c r="Q9" s="38"/>
      <c r="R9" s="39" t="s">
        <v>47</v>
      </c>
      <c r="S9" s="38"/>
      <c r="T9" s="38"/>
      <c r="U9" s="38"/>
      <c r="V9" s="38"/>
      <c r="W9" s="39" t="s">
        <v>53</v>
      </c>
      <c r="X9" s="38"/>
      <c r="Y9" s="38"/>
      <c r="Z9" s="38"/>
      <c r="AA9" s="39" t="s">
        <v>53</v>
      </c>
      <c r="AB9" s="38"/>
      <c r="AC9" s="38"/>
      <c r="AD9" s="38"/>
      <c r="AE9" s="38"/>
      <c r="AF9" s="38"/>
      <c r="AG9" s="40"/>
      <c r="AH9" s="40"/>
      <c r="AI9" s="40"/>
      <c r="AJ9" s="40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1:51" s="32" customFormat="1" ht="24.75" customHeight="1">
      <c r="A10" s="33" t="s">
        <v>50</v>
      </c>
      <c r="B10" s="33">
        <v>44</v>
      </c>
      <c r="C10" s="34">
        <f ca="1" t="shared" si="0"/>
        <v>2</v>
      </c>
      <c r="D10" s="35" t="s">
        <v>180</v>
      </c>
      <c r="E10" s="33" t="s">
        <v>45</v>
      </c>
      <c r="F10" s="33">
        <v>57</v>
      </c>
      <c r="G10" s="36" t="s">
        <v>179</v>
      </c>
      <c r="H10" s="38"/>
      <c r="I10" s="38"/>
      <c r="J10" s="39" t="s">
        <v>47</v>
      </c>
      <c r="K10" s="38"/>
      <c r="L10" s="38"/>
      <c r="M10" s="38"/>
      <c r="N10" s="38"/>
      <c r="O10" s="39" t="s">
        <v>54</v>
      </c>
      <c r="P10" s="38"/>
      <c r="Q10" s="38"/>
      <c r="R10" s="38"/>
      <c r="S10" s="39"/>
      <c r="T10" s="38"/>
      <c r="U10" s="38"/>
      <c r="V10" s="38"/>
      <c r="W10" s="38"/>
      <c r="X10" s="38"/>
      <c r="Y10" s="39"/>
      <c r="Z10" s="38"/>
      <c r="AA10" s="38"/>
      <c r="AB10" s="39"/>
      <c r="AC10" s="38"/>
      <c r="AD10" s="38"/>
      <c r="AE10" s="38"/>
      <c r="AF10" s="38"/>
      <c r="AG10" s="40"/>
      <c r="AH10" s="41"/>
      <c r="AI10" s="41"/>
      <c r="AJ10" s="41"/>
      <c r="AK10" s="40"/>
      <c r="AL10" s="41"/>
      <c r="AM10" s="41"/>
      <c r="AN10" s="41"/>
      <c r="AO10" s="41"/>
      <c r="AP10" s="41"/>
      <c r="AQ10" s="40"/>
      <c r="AR10" s="40"/>
      <c r="AS10" s="41"/>
      <c r="AT10" s="41"/>
      <c r="AU10" s="41"/>
      <c r="AV10" s="41"/>
      <c r="AW10" s="41"/>
      <c r="AX10" s="41"/>
      <c r="AY10" s="41"/>
    </row>
    <row r="11" spans="1:51" s="32" customFormat="1" ht="24.75" customHeight="1">
      <c r="A11" s="33" t="s">
        <v>50</v>
      </c>
      <c r="B11" s="33">
        <v>85</v>
      </c>
      <c r="C11" s="34">
        <f ca="1" t="shared" si="0"/>
        <v>3</v>
      </c>
      <c r="D11" s="35" t="s">
        <v>181</v>
      </c>
      <c r="E11" s="33" t="s">
        <v>45</v>
      </c>
      <c r="F11" s="33">
        <v>55</v>
      </c>
      <c r="G11" s="36" t="s">
        <v>67</v>
      </c>
      <c r="H11" s="39" t="s">
        <v>54</v>
      </c>
      <c r="I11" s="38"/>
      <c r="J11" s="38"/>
      <c r="K11" s="38"/>
      <c r="L11" s="38"/>
      <c r="M11" s="38"/>
      <c r="N11" s="38"/>
      <c r="O11" s="38"/>
      <c r="P11" s="39" t="s">
        <v>68</v>
      </c>
      <c r="Q11" s="38"/>
      <c r="R11" s="38"/>
      <c r="S11" s="38"/>
      <c r="T11" s="38"/>
      <c r="U11" s="39" t="s">
        <v>54</v>
      </c>
      <c r="V11" s="38"/>
      <c r="W11" s="38"/>
      <c r="X11" s="38"/>
      <c r="Y11" s="38"/>
      <c r="Z11" s="39" t="s">
        <v>117</v>
      </c>
      <c r="AA11" s="38"/>
      <c r="AB11" s="38"/>
      <c r="AC11" s="38"/>
      <c r="AD11" s="39" t="s">
        <v>49</v>
      </c>
      <c r="AE11" s="38"/>
      <c r="AF11" s="38"/>
      <c r="AG11" s="41"/>
      <c r="AH11" s="41"/>
      <c r="AI11" s="41"/>
      <c r="AJ11" s="41"/>
      <c r="AK11" s="40"/>
      <c r="AL11" s="41"/>
      <c r="AM11" s="41"/>
      <c r="AN11" s="41"/>
      <c r="AO11" s="41"/>
      <c r="AP11" s="41"/>
      <c r="AQ11" s="41"/>
      <c r="AR11" s="41"/>
      <c r="AS11" s="40"/>
      <c r="AT11" s="40"/>
      <c r="AU11" s="40"/>
      <c r="AV11" s="41"/>
      <c r="AW11" s="41"/>
      <c r="AX11" s="41"/>
      <c r="AY11" s="41"/>
    </row>
    <row r="12" spans="1:51" s="32" customFormat="1" ht="24.75" customHeight="1">
      <c r="A12" s="33" t="s">
        <v>50</v>
      </c>
      <c r="B12" s="33">
        <v>49</v>
      </c>
      <c r="C12" s="34">
        <f ca="1" t="shared" si="0"/>
        <v>4</v>
      </c>
      <c r="D12" s="35" t="s">
        <v>182</v>
      </c>
      <c r="E12" s="33" t="s">
        <v>45</v>
      </c>
      <c r="F12" s="33">
        <v>57</v>
      </c>
      <c r="G12" s="36" t="s">
        <v>183</v>
      </c>
      <c r="H12" s="38"/>
      <c r="I12" s="38"/>
      <c r="J12" s="39" t="s">
        <v>48</v>
      </c>
      <c r="K12" s="38"/>
      <c r="L12" s="38"/>
      <c r="M12" s="38"/>
      <c r="N12" s="39" t="s">
        <v>60</v>
      </c>
      <c r="O12" s="38"/>
      <c r="P12" s="38"/>
      <c r="Q12" s="38"/>
      <c r="R12" s="39" t="s">
        <v>53</v>
      </c>
      <c r="S12" s="38"/>
      <c r="T12" s="38"/>
      <c r="U12" s="38"/>
      <c r="V12" s="39" t="s">
        <v>53</v>
      </c>
      <c r="W12" s="38"/>
      <c r="X12" s="38"/>
      <c r="Y12" s="38"/>
      <c r="Z12" s="38"/>
      <c r="AA12" s="38"/>
      <c r="AB12" s="38"/>
      <c r="AC12" s="38"/>
      <c r="AD12" s="38"/>
      <c r="AE12" s="39" t="s">
        <v>47</v>
      </c>
      <c r="AF12" s="38"/>
      <c r="AG12" s="41"/>
      <c r="AH12" s="41"/>
      <c r="AI12" s="41"/>
      <c r="AJ12" s="41"/>
      <c r="AK12" s="41"/>
      <c r="AL12" s="40"/>
      <c r="AM12" s="40"/>
      <c r="AN12" s="40"/>
      <c r="AO12" s="41"/>
      <c r="AP12" s="41"/>
      <c r="AQ12" s="41"/>
      <c r="AR12" s="41"/>
      <c r="AS12" s="40"/>
      <c r="AT12" s="41"/>
      <c r="AU12" s="41"/>
      <c r="AV12" s="41"/>
      <c r="AW12" s="41"/>
      <c r="AX12" s="41"/>
      <c r="AY12" s="41"/>
    </row>
    <row r="13" spans="1:51" s="32" customFormat="1" ht="24.75" customHeight="1">
      <c r="A13" s="33" t="s">
        <v>50</v>
      </c>
      <c r="B13" s="33">
        <v>49</v>
      </c>
      <c r="C13" s="34">
        <f ca="1" t="shared" si="0"/>
        <v>5</v>
      </c>
      <c r="D13" s="35" t="s">
        <v>184</v>
      </c>
      <c r="E13" s="33" t="s">
        <v>45</v>
      </c>
      <c r="F13" s="33">
        <v>58</v>
      </c>
      <c r="G13" s="36" t="s">
        <v>185</v>
      </c>
      <c r="H13" s="38"/>
      <c r="I13" s="38"/>
      <c r="J13" s="38"/>
      <c r="K13" s="39" t="s">
        <v>47</v>
      </c>
      <c r="L13" s="38"/>
      <c r="M13" s="38"/>
      <c r="N13" s="38"/>
      <c r="O13" s="38"/>
      <c r="P13" s="39" t="s">
        <v>47</v>
      </c>
      <c r="Q13" s="38"/>
      <c r="R13" s="38"/>
      <c r="S13" s="38"/>
      <c r="T13" s="38"/>
      <c r="U13" s="38"/>
      <c r="V13" s="38"/>
      <c r="W13" s="39" t="s">
        <v>47</v>
      </c>
      <c r="X13" s="38"/>
      <c r="Y13" s="38"/>
      <c r="Z13" s="38"/>
      <c r="AA13" s="38"/>
      <c r="AB13" s="39"/>
      <c r="AC13" s="38"/>
      <c r="AD13" s="38"/>
      <c r="AE13" s="38"/>
      <c r="AF13" s="39" t="s">
        <v>47</v>
      </c>
      <c r="AG13" s="41"/>
      <c r="AH13" s="41"/>
      <c r="AI13" s="41"/>
      <c r="AJ13" s="41"/>
      <c r="AK13" s="41"/>
      <c r="AL13" s="40"/>
      <c r="AM13" s="41"/>
      <c r="AN13" s="41"/>
      <c r="AO13" s="40" t="s">
        <v>47</v>
      </c>
      <c r="AP13" s="40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2" customFormat="1" ht="24.75" customHeight="1">
      <c r="A14" s="33" t="s">
        <v>43</v>
      </c>
      <c r="B14" s="33">
        <v>35</v>
      </c>
      <c r="C14" s="34">
        <f ca="1" t="shared" si="0"/>
        <v>6</v>
      </c>
      <c r="D14" s="35" t="s">
        <v>186</v>
      </c>
      <c r="E14" s="33" t="s">
        <v>45</v>
      </c>
      <c r="F14" s="33">
        <v>58</v>
      </c>
      <c r="G14" s="36" t="s">
        <v>187</v>
      </c>
      <c r="H14" s="38"/>
      <c r="I14" s="38"/>
      <c r="J14" s="38"/>
      <c r="K14" s="38"/>
      <c r="L14" s="38"/>
      <c r="M14" s="39" t="s">
        <v>60</v>
      </c>
      <c r="N14" s="38"/>
      <c r="O14" s="38"/>
      <c r="P14" s="38"/>
      <c r="Q14" s="39" t="s">
        <v>47</v>
      </c>
      <c r="R14" s="38"/>
      <c r="S14" s="39"/>
      <c r="T14" s="38"/>
      <c r="U14" s="38"/>
      <c r="V14" s="38"/>
      <c r="W14" s="38"/>
      <c r="X14" s="38"/>
      <c r="Y14" s="38"/>
      <c r="Z14" s="39" t="s">
        <v>47</v>
      </c>
      <c r="AA14" s="38"/>
      <c r="AB14" s="38"/>
      <c r="AC14" s="39" t="s">
        <v>49</v>
      </c>
      <c r="AD14" s="38"/>
      <c r="AE14" s="38"/>
      <c r="AF14" s="38"/>
      <c r="AG14" s="41"/>
      <c r="AH14" s="41"/>
      <c r="AI14" s="41"/>
      <c r="AJ14" s="41"/>
      <c r="AK14" s="41"/>
      <c r="AL14" s="41"/>
      <c r="AM14" s="40"/>
      <c r="AN14" s="41"/>
      <c r="AO14" s="40" t="s">
        <v>57</v>
      </c>
      <c r="AP14" s="41"/>
      <c r="AQ14" s="41"/>
      <c r="AR14" s="41"/>
      <c r="AS14" s="41"/>
      <c r="AT14" s="41"/>
      <c r="AU14" s="41"/>
      <c r="AV14" s="40"/>
      <c r="AW14" s="40"/>
      <c r="AX14" s="41"/>
      <c r="AY14" s="41"/>
    </row>
    <row r="15" spans="1:51" s="32" customFormat="1" ht="24.75" customHeight="1">
      <c r="A15" s="33" t="s">
        <v>43</v>
      </c>
      <c r="B15" s="33">
        <v>35</v>
      </c>
      <c r="C15" s="34">
        <f ca="1" t="shared" si="0"/>
        <v>7</v>
      </c>
      <c r="D15" s="35" t="s">
        <v>188</v>
      </c>
      <c r="E15" s="33" t="s">
        <v>45</v>
      </c>
      <c r="F15" s="33">
        <v>58</v>
      </c>
      <c r="G15" s="36" t="s">
        <v>143</v>
      </c>
      <c r="H15" s="38"/>
      <c r="I15" s="38"/>
      <c r="J15" s="38"/>
      <c r="K15" s="38"/>
      <c r="L15" s="39" t="s">
        <v>47</v>
      </c>
      <c r="M15" s="38"/>
      <c r="N15" s="38"/>
      <c r="O15" s="39" t="s">
        <v>47</v>
      </c>
      <c r="P15" s="38"/>
      <c r="Q15" s="38"/>
      <c r="R15" s="38"/>
      <c r="S15" s="38"/>
      <c r="T15" s="38"/>
      <c r="U15" s="39" t="s">
        <v>47</v>
      </c>
      <c r="V15" s="38"/>
      <c r="W15" s="38"/>
      <c r="X15" s="39" t="s">
        <v>47</v>
      </c>
      <c r="Y15" s="38"/>
      <c r="Z15" s="38"/>
      <c r="AA15" s="39" t="s">
        <v>47</v>
      </c>
      <c r="AB15" s="38"/>
      <c r="AC15" s="38"/>
      <c r="AD15" s="38"/>
      <c r="AE15" s="38"/>
      <c r="AF15" s="38"/>
      <c r="AG15" s="41"/>
      <c r="AH15" s="41"/>
      <c r="AI15" s="41"/>
      <c r="AJ15" s="41"/>
      <c r="AK15" s="41"/>
      <c r="AL15" s="41"/>
      <c r="AM15" s="41"/>
      <c r="AN15" s="40"/>
      <c r="AO15" s="41"/>
      <c r="AP15" s="40"/>
      <c r="AQ15" s="41"/>
      <c r="AR15" s="41"/>
      <c r="AS15" s="41"/>
      <c r="AT15" s="41"/>
      <c r="AU15" s="41"/>
      <c r="AV15" s="40"/>
      <c r="AW15" s="41"/>
      <c r="AX15" s="40"/>
      <c r="AY15" s="41"/>
    </row>
    <row r="16" spans="1:51" s="32" customFormat="1" ht="24.75" customHeight="1">
      <c r="A16" s="33" t="s">
        <v>43</v>
      </c>
      <c r="B16" s="33">
        <v>35</v>
      </c>
      <c r="C16" s="34">
        <f ca="1" t="shared" si="0"/>
        <v>8</v>
      </c>
      <c r="D16" s="143" t="s">
        <v>189</v>
      </c>
      <c r="E16" s="33" t="s">
        <v>45</v>
      </c>
      <c r="F16" s="33">
        <v>60</v>
      </c>
      <c r="G16" s="36" t="s">
        <v>143</v>
      </c>
      <c r="H16" s="38"/>
      <c r="I16" s="39" t="s">
        <v>47</v>
      </c>
      <c r="J16" s="38"/>
      <c r="K16" s="38"/>
      <c r="L16" s="38"/>
      <c r="M16" s="38"/>
      <c r="N16" s="39" t="s">
        <v>60</v>
      </c>
      <c r="O16" s="38"/>
      <c r="P16" s="38"/>
      <c r="Q16" s="38"/>
      <c r="R16" s="38"/>
      <c r="S16" s="38"/>
      <c r="T16" s="39" t="s">
        <v>53</v>
      </c>
      <c r="U16" s="38"/>
      <c r="V16" s="38"/>
      <c r="W16" s="38"/>
      <c r="X16" s="38"/>
      <c r="Y16" s="39"/>
      <c r="Z16" s="38"/>
      <c r="AA16" s="38"/>
      <c r="AB16" s="38"/>
      <c r="AC16" s="38"/>
      <c r="AD16" s="39" t="s">
        <v>53</v>
      </c>
      <c r="AE16" s="38"/>
      <c r="AF16" s="38"/>
      <c r="AG16" s="41"/>
      <c r="AH16" s="40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0"/>
      <c r="AX16" s="40"/>
      <c r="AY16" s="41"/>
    </row>
    <row r="17" spans="1:51" s="32" customFormat="1" ht="24.75" customHeight="1">
      <c r="A17" s="33" t="s">
        <v>50</v>
      </c>
      <c r="B17" s="33">
        <v>49</v>
      </c>
      <c r="C17" s="34">
        <f ca="1" t="shared" si="0"/>
        <v>9</v>
      </c>
      <c r="D17" s="35" t="s">
        <v>190</v>
      </c>
      <c r="E17" s="33" t="s">
        <v>45</v>
      </c>
      <c r="F17" s="33">
        <v>59</v>
      </c>
      <c r="G17" s="36" t="s">
        <v>154</v>
      </c>
      <c r="H17" s="38"/>
      <c r="I17" s="38"/>
      <c r="J17" s="38"/>
      <c r="K17" s="39" t="s">
        <v>53</v>
      </c>
      <c r="L17" s="38"/>
      <c r="M17" s="38"/>
      <c r="N17" s="38"/>
      <c r="O17" s="38"/>
      <c r="P17" s="38"/>
      <c r="Q17" s="39" t="s">
        <v>53</v>
      </c>
      <c r="R17" s="38"/>
      <c r="S17" s="38"/>
      <c r="T17" s="39" t="s">
        <v>47</v>
      </c>
      <c r="U17" s="38"/>
      <c r="V17" s="38"/>
      <c r="W17" s="38"/>
      <c r="X17" s="39" t="s">
        <v>53</v>
      </c>
      <c r="Y17" s="38"/>
      <c r="Z17" s="38"/>
      <c r="AA17" s="38"/>
      <c r="AB17" s="38"/>
      <c r="AC17" s="38"/>
      <c r="AD17" s="38"/>
      <c r="AE17" s="39" t="s">
        <v>47</v>
      </c>
      <c r="AF17" s="38"/>
      <c r="AG17" s="41"/>
      <c r="AH17" s="41"/>
      <c r="AI17" s="40"/>
      <c r="AJ17" s="41"/>
      <c r="AK17" s="41"/>
      <c r="AL17" s="41"/>
      <c r="AM17" s="41"/>
      <c r="AN17" s="41"/>
      <c r="AO17" s="41"/>
      <c r="AP17" s="41"/>
      <c r="AQ17" s="40"/>
      <c r="AR17" s="41"/>
      <c r="AS17" s="41"/>
      <c r="AT17" s="40"/>
      <c r="AU17" s="41"/>
      <c r="AV17" s="41"/>
      <c r="AW17" s="41"/>
      <c r="AX17" s="41"/>
      <c r="AY17" s="40"/>
    </row>
    <row r="18" spans="1:51" s="32" customFormat="1" ht="24.75" customHeight="1">
      <c r="A18" s="33" t="s">
        <v>43</v>
      </c>
      <c r="B18" s="33">
        <v>35</v>
      </c>
      <c r="C18" s="34">
        <f ca="1" t="shared" si="0"/>
        <v>10</v>
      </c>
      <c r="D18" s="35" t="s">
        <v>191</v>
      </c>
      <c r="E18" s="33" t="s">
        <v>45</v>
      </c>
      <c r="F18" s="33">
        <v>60</v>
      </c>
      <c r="G18" s="36" t="s">
        <v>62</v>
      </c>
      <c r="H18" s="38"/>
      <c r="I18" s="39" t="s">
        <v>49</v>
      </c>
      <c r="J18" s="38"/>
      <c r="K18" s="38"/>
      <c r="L18" s="39" t="s">
        <v>48</v>
      </c>
      <c r="M18" s="38"/>
      <c r="N18" s="38"/>
      <c r="O18" s="38"/>
      <c r="P18" s="38"/>
      <c r="Q18" s="38"/>
      <c r="R18" s="38"/>
      <c r="S18" s="38"/>
      <c r="T18" s="38"/>
      <c r="U18" s="38"/>
      <c r="V18" s="39" t="s">
        <v>47</v>
      </c>
      <c r="W18" s="38"/>
      <c r="X18" s="38"/>
      <c r="Y18" s="38"/>
      <c r="Z18" s="38"/>
      <c r="AA18" s="38"/>
      <c r="AB18" s="38"/>
      <c r="AC18" s="39" t="s">
        <v>117</v>
      </c>
      <c r="AD18" s="38"/>
      <c r="AE18" s="38"/>
      <c r="AF18" s="39" t="s">
        <v>53</v>
      </c>
      <c r="AG18" s="41"/>
      <c r="AH18" s="41"/>
      <c r="AI18" s="41"/>
      <c r="AJ18" s="40"/>
      <c r="AK18" s="41"/>
      <c r="AL18" s="41"/>
      <c r="AM18" s="41"/>
      <c r="AN18" s="41"/>
      <c r="AO18" s="41"/>
      <c r="AP18" s="41"/>
      <c r="AQ18" s="41"/>
      <c r="AR18" s="40"/>
      <c r="AS18" s="41"/>
      <c r="AT18" s="41"/>
      <c r="AU18" s="40"/>
      <c r="AV18" s="41"/>
      <c r="AW18" s="41"/>
      <c r="AX18" s="41"/>
      <c r="AY18" s="40"/>
    </row>
    <row r="19" spans="1:51" s="32" customFormat="1" ht="24.75" customHeight="1" thickBot="1">
      <c r="A19" s="47"/>
      <c r="B19" s="47"/>
      <c r="C19" s="45"/>
      <c r="D19" s="46"/>
      <c r="E19" s="46"/>
      <c r="F19" s="46"/>
      <c r="G19" s="46"/>
      <c r="H19" s="47"/>
      <c r="I19" s="47"/>
      <c r="J19" s="47"/>
      <c r="K19" s="47"/>
      <c r="L19" s="47"/>
      <c r="M19" s="48" t="s">
        <v>69</v>
      </c>
      <c r="N19" s="48"/>
      <c r="O19" s="48"/>
      <c r="P19" s="48"/>
      <c r="Q19" s="109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1:51" s="32" customFormat="1" ht="24" customHeight="1" thickBot="1">
      <c r="A20" s="22" t="s">
        <v>8</v>
      </c>
      <c r="B20" s="22" t="s">
        <v>9</v>
      </c>
      <c r="C20" s="23" t="s">
        <v>10</v>
      </c>
      <c r="D20" s="24" t="s">
        <v>11</v>
      </c>
      <c r="E20" s="24" t="s">
        <v>12</v>
      </c>
      <c r="F20" s="110" t="s">
        <v>70</v>
      </c>
      <c r="G20" s="25" t="s">
        <v>14</v>
      </c>
      <c r="H20" s="80" t="s">
        <v>71</v>
      </c>
      <c r="I20" s="111" t="s">
        <v>72</v>
      </c>
      <c r="J20" s="111" t="s">
        <v>73</v>
      </c>
      <c r="K20" s="111" t="s">
        <v>74</v>
      </c>
      <c r="L20" s="81" t="s">
        <v>75</v>
      </c>
      <c r="M20" s="112" t="s">
        <v>76</v>
      </c>
      <c r="N20" s="113" t="s">
        <v>77</v>
      </c>
      <c r="O20" s="113" t="s">
        <v>130</v>
      </c>
      <c r="P20" s="114" t="s">
        <v>131</v>
      </c>
      <c r="Q20" s="115" t="s">
        <v>78</v>
      </c>
      <c r="R20" s="116"/>
      <c r="S20" s="117" t="s">
        <v>79</v>
      </c>
      <c r="T20" s="71" t="s">
        <v>80</v>
      </c>
      <c r="U20" s="60"/>
      <c r="V20" s="47"/>
      <c r="W20" s="61" t="s">
        <v>132</v>
      </c>
      <c r="X20" s="61"/>
      <c r="Y20" s="61"/>
      <c r="Z20" s="61"/>
      <c r="AA20" s="61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1:51" s="32" customFormat="1" ht="15.75" customHeight="1">
      <c r="A21" s="33" t="str">
        <f aca="true" ca="1" t="shared" si="1" ref="A21:B30">OFFSET(A21,-12,0)</f>
        <v>PDL</v>
      </c>
      <c r="B21" s="33">
        <f ca="1" t="shared" si="1"/>
        <v>44</v>
      </c>
      <c r="C21" s="22">
        <v>1</v>
      </c>
      <c r="D21" s="62" t="str">
        <f aca="true" ca="1" t="shared" si="2" ref="D21:E30">OFFSET(D21,-12,0)</f>
        <v>MORAND Benjamin</v>
      </c>
      <c r="E21" s="33" t="str">
        <f ca="1" t="shared" si="2"/>
        <v>M</v>
      </c>
      <c r="F21" s="33">
        <v>57</v>
      </c>
      <c r="G21" s="118" t="str">
        <f aca="true" ca="1" t="shared" si="3" ref="G21:G30">OFFSET(G21,-12,0)</f>
        <v>JC CASTELBRIANTAIS</v>
      </c>
      <c r="H21" s="63">
        <v>0</v>
      </c>
      <c r="I21" s="64">
        <v>7</v>
      </c>
      <c r="J21" s="64">
        <v>0</v>
      </c>
      <c r="K21" s="64">
        <v>10</v>
      </c>
      <c r="L21" s="65">
        <v>10</v>
      </c>
      <c r="M21" s="119"/>
      <c r="N21" s="120"/>
      <c r="O21" s="120"/>
      <c r="P21" s="120"/>
      <c r="Q21" s="121">
        <f aca="true" t="shared" si="4" ref="Q21:Q30">SUM(H21:P21)</f>
        <v>27</v>
      </c>
      <c r="R21" s="122"/>
      <c r="S21" s="123"/>
      <c r="T21" s="71">
        <f aca="true" ca="1" t="shared" si="5" ref="T21:T30">SUM(OFFSET(T21,0,-14),OFFSET(T21,0,-3))</f>
        <v>84</v>
      </c>
      <c r="U21" s="60"/>
      <c r="V21" s="47"/>
      <c r="W21" s="124" t="s">
        <v>35</v>
      </c>
      <c r="X21" s="108" t="s">
        <v>33</v>
      </c>
      <c r="Y21" s="124" t="s">
        <v>101</v>
      </c>
      <c r="Z21" s="124" t="s">
        <v>102</v>
      </c>
      <c r="AA21" s="124" t="s">
        <v>16</v>
      </c>
      <c r="AB21" s="47"/>
      <c r="AC21" s="47"/>
      <c r="AD21" s="73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1:51" s="32" customFormat="1" ht="15.75" customHeight="1">
      <c r="A22" s="33" t="str">
        <f ca="1" t="shared" si="1"/>
        <v>PDL</v>
      </c>
      <c r="B22" s="33">
        <f ca="1" t="shared" si="1"/>
        <v>44</v>
      </c>
      <c r="C22" s="22">
        <v>2</v>
      </c>
      <c r="D22" s="62" t="str">
        <f ca="1" t="shared" si="2"/>
        <v>TORCHAUSSE Yoann</v>
      </c>
      <c r="E22" s="33" t="str">
        <f ca="1" t="shared" si="2"/>
        <v>M</v>
      </c>
      <c r="F22" s="33">
        <v>97</v>
      </c>
      <c r="G22" s="118" t="str">
        <f ca="1" t="shared" si="3"/>
        <v>JC CASTELBRIANTAIS</v>
      </c>
      <c r="H22" s="63">
        <v>0</v>
      </c>
      <c r="I22" s="64">
        <v>10</v>
      </c>
      <c r="J22" s="64" t="str">
        <f>IF(M22&lt;&gt;"","-","")</f>
        <v>-</v>
      </c>
      <c r="K22" s="64" t="str">
        <f>IF(M22&lt;&gt;"","-","")</f>
        <v>-</v>
      </c>
      <c r="L22" s="65" t="str">
        <f>IF(M22&lt;&gt;"","-","")</f>
        <v>-</v>
      </c>
      <c r="M22" s="119" t="s">
        <v>136</v>
      </c>
      <c r="N22" s="120"/>
      <c r="O22" s="120"/>
      <c r="P22" s="120"/>
      <c r="Q22" s="126">
        <f t="shared" si="4"/>
        <v>10</v>
      </c>
      <c r="R22" s="69"/>
      <c r="S22" s="123"/>
      <c r="T22" s="128">
        <f ca="1" t="shared" si="5"/>
        <v>107</v>
      </c>
      <c r="U22" s="60"/>
      <c r="V22" s="47"/>
      <c r="W22" s="124" t="s">
        <v>17</v>
      </c>
      <c r="X22" s="124" t="s">
        <v>39</v>
      </c>
      <c r="Y22" s="124" t="s">
        <v>28</v>
      </c>
      <c r="Z22" s="125" t="s">
        <v>40</v>
      </c>
      <c r="AA22" s="124" t="s">
        <v>41</v>
      </c>
      <c r="AB22" s="47"/>
      <c r="AC22" s="47"/>
      <c r="AD22" s="73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1:51" s="32" customFormat="1" ht="15.75" customHeight="1">
      <c r="A23" s="33" t="str">
        <f ca="1" t="shared" si="1"/>
        <v>PDL</v>
      </c>
      <c r="B23" s="33">
        <f ca="1" t="shared" si="1"/>
        <v>85</v>
      </c>
      <c r="C23" s="22">
        <v>3</v>
      </c>
      <c r="D23" s="62" t="str">
        <f ca="1" t="shared" si="2"/>
        <v>VIEIRA Da Silva Victor</v>
      </c>
      <c r="E23" s="33" t="str">
        <f ca="1" t="shared" si="2"/>
        <v>M</v>
      </c>
      <c r="F23" s="33">
        <v>60</v>
      </c>
      <c r="G23" s="118" t="str">
        <f ca="1" t="shared" si="3"/>
        <v>AIZENAY JUDO CLUB</v>
      </c>
      <c r="H23" s="63">
        <v>10</v>
      </c>
      <c r="I23" s="64">
        <v>7</v>
      </c>
      <c r="J23" s="64">
        <v>10</v>
      </c>
      <c r="K23" s="64">
        <v>10</v>
      </c>
      <c r="L23" s="65">
        <v>0</v>
      </c>
      <c r="M23" s="119"/>
      <c r="N23" s="120"/>
      <c r="O23" s="120"/>
      <c r="P23" s="120"/>
      <c r="Q23" s="126">
        <f t="shared" si="4"/>
        <v>37</v>
      </c>
      <c r="R23" s="69"/>
      <c r="S23" s="123"/>
      <c r="T23" s="71">
        <f ca="1" t="shared" si="5"/>
        <v>97</v>
      </c>
      <c r="U23" s="60"/>
      <c r="V23" s="47"/>
      <c r="W23" s="108" t="s">
        <v>134</v>
      </c>
      <c r="X23" s="108" t="s">
        <v>103</v>
      </c>
      <c r="Y23" s="124" t="s">
        <v>38</v>
      </c>
      <c r="Z23" s="124" t="s">
        <v>104</v>
      </c>
      <c r="AA23" s="124" t="s">
        <v>105</v>
      </c>
      <c r="AB23" s="47"/>
      <c r="AC23" s="47"/>
      <c r="AD23" s="73"/>
      <c r="AE23" s="78"/>
      <c r="AF23" s="78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1:51" s="32" customFormat="1" ht="15.75" customHeight="1">
      <c r="A24" s="33" t="str">
        <f ca="1" t="shared" si="1"/>
        <v>PDL</v>
      </c>
      <c r="B24" s="33">
        <f ca="1" t="shared" si="1"/>
        <v>49</v>
      </c>
      <c r="C24" s="22">
        <v>4</v>
      </c>
      <c r="D24" s="62" t="str">
        <f ca="1" t="shared" si="2"/>
        <v>RINCK Luca</v>
      </c>
      <c r="E24" s="33" t="str">
        <f ca="1" t="shared" si="2"/>
        <v>M</v>
      </c>
      <c r="F24" s="33">
        <v>40</v>
      </c>
      <c r="G24" s="118" t="str">
        <f ca="1" t="shared" si="3"/>
        <v>KETSUGO ANGERS</v>
      </c>
      <c r="H24" s="63">
        <v>10</v>
      </c>
      <c r="I24" s="64">
        <v>0</v>
      </c>
      <c r="J24" s="64">
        <v>10</v>
      </c>
      <c r="K24" s="64">
        <v>10</v>
      </c>
      <c r="L24" s="65">
        <v>0</v>
      </c>
      <c r="M24" s="119"/>
      <c r="N24" s="120"/>
      <c r="O24" s="120"/>
      <c r="P24" s="120"/>
      <c r="Q24" s="126">
        <f t="shared" si="4"/>
        <v>30</v>
      </c>
      <c r="R24" s="69"/>
      <c r="S24" s="123"/>
      <c r="T24" s="71">
        <f ca="1" t="shared" si="5"/>
        <v>70</v>
      </c>
      <c r="U24" s="60"/>
      <c r="V24" s="47"/>
      <c r="W24" s="140" t="s">
        <v>27</v>
      </c>
      <c r="X24" s="124" t="s">
        <v>34</v>
      </c>
      <c r="Y24" s="108" t="s">
        <v>18</v>
      </c>
      <c r="Z24" s="108" t="s">
        <v>42</v>
      </c>
      <c r="AA24" s="124" t="s">
        <v>106</v>
      </c>
      <c r="AB24" s="47"/>
      <c r="AC24" s="47"/>
      <c r="AD24" s="73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1:51" s="32" customFormat="1" ht="15.75" customHeight="1">
      <c r="A25" s="33" t="str">
        <f ca="1" t="shared" si="1"/>
        <v>PDL</v>
      </c>
      <c r="B25" s="33">
        <f ca="1" t="shared" si="1"/>
        <v>49</v>
      </c>
      <c r="C25" s="22">
        <v>5</v>
      </c>
      <c r="D25" s="62" t="str">
        <f ca="1" t="shared" si="2"/>
        <v>DELIMESLE Timothe</v>
      </c>
      <c r="E25" s="33" t="str">
        <f ca="1" t="shared" si="2"/>
        <v>M</v>
      </c>
      <c r="F25" s="33">
        <v>0</v>
      </c>
      <c r="G25" s="118" t="str">
        <f ca="1" t="shared" si="3"/>
        <v>OLYMPIQUE JUDO CHEMILLE</v>
      </c>
      <c r="H25" s="63">
        <v>0</v>
      </c>
      <c r="I25" s="64">
        <v>0</v>
      </c>
      <c r="J25" s="64">
        <v>0</v>
      </c>
      <c r="K25" s="64">
        <v>0</v>
      </c>
      <c r="L25" s="65" t="str">
        <f>IF(M25&lt;&gt;"","-","")</f>
        <v>-</v>
      </c>
      <c r="M25" s="119">
        <v>0</v>
      </c>
      <c r="N25" s="120"/>
      <c r="O25" s="120"/>
      <c r="P25" s="120"/>
      <c r="Q25" s="126">
        <f t="shared" si="4"/>
        <v>0</v>
      </c>
      <c r="R25" s="69"/>
      <c r="S25" s="123"/>
      <c r="T25" s="71">
        <f ca="1" t="shared" si="5"/>
        <v>0</v>
      </c>
      <c r="U25" s="60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1:51" s="32" customFormat="1" ht="15.75" customHeight="1">
      <c r="A26" s="33" t="str">
        <f ca="1" t="shared" si="1"/>
        <v>BRE</v>
      </c>
      <c r="B26" s="33">
        <f ca="1" t="shared" si="1"/>
        <v>35</v>
      </c>
      <c r="C26" s="22">
        <v>6</v>
      </c>
      <c r="D26" s="62" t="str">
        <f ca="1" t="shared" si="2"/>
        <v>LIGOT Remi</v>
      </c>
      <c r="E26" s="33" t="str">
        <f ca="1" t="shared" si="2"/>
        <v>M</v>
      </c>
      <c r="F26" s="33">
        <v>50</v>
      </c>
      <c r="G26" s="118" t="str">
        <f ca="1" t="shared" si="3"/>
        <v>CLUB JUDO RETIERS</v>
      </c>
      <c r="H26" s="63">
        <v>0</v>
      </c>
      <c r="I26" s="64">
        <v>0</v>
      </c>
      <c r="J26" s="64">
        <v>0</v>
      </c>
      <c r="K26" s="64">
        <v>0</v>
      </c>
      <c r="L26" s="65" t="str">
        <f>IF(M26&lt;&gt;"","-","")</f>
        <v>-</v>
      </c>
      <c r="M26" s="119">
        <v>10</v>
      </c>
      <c r="N26" s="120"/>
      <c r="O26" s="120"/>
      <c r="P26" s="120"/>
      <c r="Q26" s="126">
        <f t="shared" si="4"/>
        <v>10</v>
      </c>
      <c r="R26" s="69"/>
      <c r="S26" s="123"/>
      <c r="T26" s="71">
        <f ca="1" t="shared" si="5"/>
        <v>60</v>
      </c>
      <c r="U26" s="60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1:51" s="32" customFormat="1" ht="15.75" customHeight="1" thickBot="1">
      <c r="A27" s="33" t="str">
        <f ca="1" t="shared" si="1"/>
        <v>BRE</v>
      </c>
      <c r="B27" s="33">
        <f ca="1" t="shared" si="1"/>
        <v>35</v>
      </c>
      <c r="C27" s="22">
        <v>7</v>
      </c>
      <c r="D27" s="62" t="str">
        <f ca="1" t="shared" si="2"/>
        <v>MONGODIN Enzo</v>
      </c>
      <c r="E27" s="33" t="str">
        <f ca="1" t="shared" si="2"/>
        <v>M</v>
      </c>
      <c r="F27" s="33">
        <v>57</v>
      </c>
      <c r="G27" s="118" t="str">
        <f ca="1" t="shared" si="3"/>
        <v>JUDO CLUB DES BORDS DE RANCE</v>
      </c>
      <c r="H27" s="63">
        <v>0</v>
      </c>
      <c r="I27" s="64">
        <v>0</v>
      </c>
      <c r="J27" s="64">
        <v>0</v>
      </c>
      <c r="K27" s="64">
        <v>0</v>
      </c>
      <c r="L27" s="65">
        <v>0</v>
      </c>
      <c r="M27" s="119"/>
      <c r="N27" s="120"/>
      <c r="O27" s="120"/>
      <c r="P27" s="120"/>
      <c r="Q27" s="126">
        <f t="shared" si="4"/>
        <v>0</v>
      </c>
      <c r="R27" s="69"/>
      <c r="S27" s="123"/>
      <c r="T27" s="71">
        <f ca="1" t="shared" si="5"/>
        <v>57</v>
      </c>
      <c r="U27" s="60"/>
      <c r="V27" s="47"/>
      <c r="W27" s="47"/>
      <c r="X27" s="47"/>
      <c r="Y27" s="47"/>
      <c r="Z27" s="79" t="s">
        <v>82</v>
      </c>
      <c r="AA27" s="79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1:51" s="32" customFormat="1" ht="15.75" customHeight="1">
      <c r="A28" s="33" t="str">
        <f ca="1" t="shared" si="1"/>
        <v>BRE</v>
      </c>
      <c r="B28" s="33">
        <f ca="1" t="shared" si="1"/>
        <v>35</v>
      </c>
      <c r="C28" s="22">
        <v>8</v>
      </c>
      <c r="D28" s="33" t="str">
        <f ca="1" t="shared" si="2"/>
        <v>DESMARES Maxime</v>
      </c>
      <c r="E28" s="33" t="str">
        <f ca="1" t="shared" si="2"/>
        <v>M</v>
      </c>
      <c r="F28" s="33">
        <v>70</v>
      </c>
      <c r="G28" s="118" t="str">
        <f ca="1" t="shared" si="3"/>
        <v>JUDO CLUB DES BORDS DE RANCE</v>
      </c>
      <c r="H28" s="63">
        <v>0</v>
      </c>
      <c r="I28" s="64">
        <v>0</v>
      </c>
      <c r="J28" s="64">
        <v>10</v>
      </c>
      <c r="K28" s="64">
        <v>10</v>
      </c>
      <c r="L28" s="65" t="str">
        <f>IF(M28&lt;&gt;"","-","")</f>
        <v>-</v>
      </c>
      <c r="M28" s="127">
        <v>10</v>
      </c>
      <c r="N28" s="120"/>
      <c r="O28" s="120"/>
      <c r="P28" s="120"/>
      <c r="Q28" s="126">
        <f t="shared" si="4"/>
        <v>30</v>
      </c>
      <c r="R28" s="69"/>
      <c r="S28" s="123"/>
      <c r="T28" s="71">
        <f ca="1" t="shared" si="5"/>
        <v>100</v>
      </c>
      <c r="U28" s="60"/>
      <c r="V28" s="47"/>
      <c r="W28" s="47"/>
      <c r="X28" s="47"/>
      <c r="Y28" s="47"/>
      <c r="Z28" s="129" t="s">
        <v>83</v>
      </c>
      <c r="AA28" s="130" t="s">
        <v>84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1:51" s="32" customFormat="1" ht="15.75" customHeight="1">
      <c r="A29" s="33" t="str">
        <f ca="1" t="shared" si="1"/>
        <v>PDL</v>
      </c>
      <c r="B29" s="33">
        <f ca="1" t="shared" si="1"/>
        <v>49</v>
      </c>
      <c r="C29" s="22">
        <v>9</v>
      </c>
      <c r="D29" s="62" t="str">
        <f ca="1" t="shared" si="2"/>
        <v>GONDRE Francois</v>
      </c>
      <c r="E29" s="33" t="str">
        <f ca="1" t="shared" si="2"/>
        <v>M</v>
      </c>
      <c r="F29" s="33">
        <v>10</v>
      </c>
      <c r="G29" s="118" t="str">
        <f ca="1" t="shared" si="3"/>
        <v>UNION CHOLET JUDO 49</v>
      </c>
      <c r="H29" s="63">
        <v>10</v>
      </c>
      <c r="I29" s="64">
        <v>10</v>
      </c>
      <c r="J29" s="64">
        <v>0</v>
      </c>
      <c r="K29" s="64">
        <v>10</v>
      </c>
      <c r="L29" s="65">
        <v>0</v>
      </c>
      <c r="M29" s="119"/>
      <c r="N29" s="120"/>
      <c r="O29" s="120"/>
      <c r="P29" s="120"/>
      <c r="Q29" s="126">
        <f t="shared" si="4"/>
        <v>30</v>
      </c>
      <c r="R29" s="69"/>
      <c r="S29" s="123"/>
      <c r="T29" s="71">
        <f ca="1" t="shared" si="5"/>
        <v>40</v>
      </c>
      <c r="U29" s="60"/>
      <c r="V29" s="47"/>
      <c r="W29" s="47"/>
      <c r="X29" s="47"/>
      <c r="Y29" s="47"/>
      <c r="Z29" s="131">
        <v>7</v>
      </c>
      <c r="AA29" s="132">
        <v>10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1:51" s="32" customFormat="1" ht="15.75" customHeight="1" thickBot="1">
      <c r="A30" s="33" t="str">
        <f ca="1" t="shared" si="1"/>
        <v>BRE</v>
      </c>
      <c r="B30" s="33">
        <f ca="1" t="shared" si="1"/>
        <v>35</v>
      </c>
      <c r="C30" s="22">
        <v>10</v>
      </c>
      <c r="D30" s="62" t="str">
        <f ca="1" t="shared" si="2"/>
        <v>HITTI Thomas</v>
      </c>
      <c r="E30" s="33" t="str">
        <f ca="1" t="shared" si="2"/>
        <v>M</v>
      </c>
      <c r="F30" s="33">
        <v>30</v>
      </c>
      <c r="G30" s="118" t="str">
        <f ca="1" t="shared" si="3"/>
        <v>JUDO CLUB DU PAYS GALLO</v>
      </c>
      <c r="H30" s="86">
        <v>7</v>
      </c>
      <c r="I30" s="87">
        <v>10</v>
      </c>
      <c r="J30" s="87">
        <v>0</v>
      </c>
      <c r="K30" s="87">
        <v>10</v>
      </c>
      <c r="L30" s="88">
        <v>10</v>
      </c>
      <c r="M30" s="133"/>
      <c r="N30" s="134"/>
      <c r="O30" s="134"/>
      <c r="P30" s="134"/>
      <c r="Q30" s="135">
        <f t="shared" si="4"/>
        <v>37</v>
      </c>
      <c r="R30" s="91"/>
      <c r="S30" s="123"/>
      <c r="T30" s="71">
        <f ca="1" t="shared" si="5"/>
        <v>67</v>
      </c>
      <c r="U30" s="60"/>
      <c r="V30" s="47"/>
      <c r="W30" s="47"/>
      <c r="X30" s="47"/>
      <c r="Y30" s="47"/>
      <c r="Z30" s="92"/>
      <c r="AA30" s="93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</row>
    <row r="31" spans="1:51" s="32" customFormat="1" ht="11.25">
      <c r="A31" s="47"/>
      <c r="B31" s="47"/>
      <c r="C31" s="47"/>
      <c r="D31" s="73"/>
      <c r="E31" s="73"/>
      <c r="F31" s="73"/>
      <c r="G31" s="73"/>
      <c r="H31" s="73"/>
      <c r="I31" s="73"/>
      <c r="J31" s="73"/>
      <c r="K31" s="73"/>
      <c r="L31" s="73"/>
      <c r="M31" s="47"/>
      <c r="N31" s="47" t="s">
        <v>85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</row>
    <row r="32" spans="1:51" s="32" customFormat="1" ht="11.25" hidden="1">
      <c r="A32" s="47"/>
      <c r="B32" s="47"/>
      <c r="C32" s="45">
        <f>COUNT(H21:P30)/2</f>
        <v>23.5</v>
      </c>
      <c r="D32" s="45"/>
      <c r="F32" s="47"/>
      <c r="G32" s="94" t="s">
        <v>86</v>
      </c>
      <c r="H32" s="95">
        <v>1</v>
      </c>
      <c r="I32" s="95">
        <v>2</v>
      </c>
      <c r="J32" s="95">
        <v>3</v>
      </c>
      <c r="K32" s="95">
        <v>4</v>
      </c>
      <c r="L32" s="95">
        <v>5</v>
      </c>
      <c r="M32" s="95">
        <v>6</v>
      </c>
      <c r="N32" s="95">
        <v>7</v>
      </c>
      <c r="O32" s="95">
        <v>8</v>
      </c>
      <c r="P32" s="95">
        <v>9</v>
      </c>
      <c r="Q32" s="95">
        <v>10</v>
      </c>
      <c r="R32" s="95">
        <v>11</v>
      </c>
      <c r="S32" s="95"/>
      <c r="T32" s="95">
        <v>12</v>
      </c>
      <c r="U32" s="95">
        <v>13</v>
      </c>
      <c r="V32" s="95">
        <v>14</v>
      </c>
      <c r="W32" s="95">
        <v>15</v>
      </c>
      <c r="X32" s="95">
        <v>16</v>
      </c>
      <c r="Y32" s="95"/>
      <c r="Z32" s="95">
        <v>17</v>
      </c>
      <c r="AA32" s="95">
        <v>18</v>
      </c>
      <c r="AB32" s="95"/>
      <c r="AC32" s="95">
        <v>19</v>
      </c>
      <c r="AD32" s="95">
        <v>20</v>
      </c>
      <c r="AE32" s="95">
        <v>21</v>
      </c>
      <c r="AF32" s="95">
        <v>22</v>
      </c>
      <c r="AG32" s="96"/>
      <c r="AH32" s="96"/>
      <c r="AI32" s="96"/>
      <c r="AJ32" s="96"/>
      <c r="AK32" s="96"/>
      <c r="AL32" s="96"/>
      <c r="AM32" s="96"/>
      <c r="AN32" s="96"/>
      <c r="AO32" s="96">
        <v>23</v>
      </c>
      <c r="AP32" s="96"/>
      <c r="AQ32" s="96"/>
      <c r="AR32" s="96"/>
      <c r="AS32" s="96"/>
      <c r="AT32" s="96"/>
      <c r="AU32" s="96"/>
      <c r="AV32" s="96"/>
      <c r="AW32" s="96"/>
      <c r="AX32" s="96"/>
      <c r="AY32" s="96"/>
    </row>
    <row r="33" spans="1:51" s="32" customFormat="1" ht="11.25" hidden="1">
      <c r="A33" s="47"/>
      <c r="B33" s="47"/>
      <c r="F33" s="47"/>
      <c r="G33" s="136" t="s">
        <v>87</v>
      </c>
      <c r="H33" s="95">
        <v>1</v>
      </c>
      <c r="I33" s="95">
        <v>1</v>
      </c>
      <c r="J33" s="95">
        <v>1</v>
      </c>
      <c r="K33" s="95">
        <v>1</v>
      </c>
      <c r="L33" s="95">
        <v>1</v>
      </c>
      <c r="M33" s="95">
        <v>2</v>
      </c>
      <c r="N33" s="95">
        <v>2</v>
      </c>
      <c r="O33" s="95">
        <v>2</v>
      </c>
      <c r="P33" s="95">
        <v>2</v>
      </c>
      <c r="Q33" s="95">
        <v>2</v>
      </c>
      <c r="R33" s="95">
        <v>3</v>
      </c>
      <c r="S33" s="95"/>
      <c r="T33" s="95">
        <v>3</v>
      </c>
      <c r="U33" s="95">
        <v>3</v>
      </c>
      <c r="V33" s="95">
        <v>4</v>
      </c>
      <c r="W33" s="95">
        <v>4</v>
      </c>
      <c r="X33" s="95">
        <v>4</v>
      </c>
      <c r="Y33" s="95"/>
      <c r="Z33" s="95">
        <v>4</v>
      </c>
      <c r="AA33" s="95">
        <v>5</v>
      </c>
      <c r="AB33" s="95"/>
      <c r="AC33" s="95">
        <v>4</v>
      </c>
      <c r="AD33" s="95">
        <v>5</v>
      </c>
      <c r="AE33" s="95">
        <v>5</v>
      </c>
      <c r="AF33" s="95">
        <v>4</v>
      </c>
      <c r="AG33" s="96"/>
      <c r="AH33" s="96"/>
      <c r="AI33" s="96"/>
      <c r="AJ33" s="96"/>
      <c r="AK33" s="96"/>
      <c r="AL33" s="96"/>
      <c r="AM33" s="96"/>
      <c r="AN33" s="96"/>
      <c r="AO33" s="96">
        <v>1</v>
      </c>
      <c r="AP33" s="96"/>
      <c r="AQ33" s="96"/>
      <c r="AR33" s="96"/>
      <c r="AS33" s="96"/>
      <c r="AT33" s="96"/>
      <c r="AU33" s="96"/>
      <c r="AV33" s="96"/>
      <c r="AW33" s="96"/>
      <c r="AX33" s="96"/>
      <c r="AY33" s="96"/>
    </row>
    <row r="34" spans="1:51" s="32" customFormat="1" ht="11.25" hidden="1">
      <c r="A34" s="47"/>
      <c r="B34" s="47"/>
      <c r="C34" s="45"/>
      <c r="F34" s="47"/>
      <c r="G34" s="136" t="s">
        <v>88</v>
      </c>
      <c r="H34" s="95">
        <v>1</v>
      </c>
      <c r="I34" s="95">
        <v>1</v>
      </c>
      <c r="J34" s="95">
        <v>1</v>
      </c>
      <c r="K34" s="95">
        <v>1</v>
      </c>
      <c r="L34" s="95">
        <v>2</v>
      </c>
      <c r="M34" s="95">
        <v>1</v>
      </c>
      <c r="N34" s="95">
        <v>2</v>
      </c>
      <c r="O34" s="95">
        <v>2</v>
      </c>
      <c r="P34" s="95">
        <v>2</v>
      </c>
      <c r="Q34" s="95">
        <v>2</v>
      </c>
      <c r="R34" s="95">
        <v>3</v>
      </c>
      <c r="S34" s="95"/>
      <c r="T34" s="95">
        <v>3</v>
      </c>
      <c r="U34" s="95">
        <v>3</v>
      </c>
      <c r="V34" s="95">
        <v>3</v>
      </c>
      <c r="W34" s="95">
        <v>3</v>
      </c>
      <c r="X34" s="95">
        <v>4</v>
      </c>
      <c r="Y34" s="95"/>
      <c r="Z34" s="95">
        <v>3</v>
      </c>
      <c r="AA34" s="95">
        <v>5</v>
      </c>
      <c r="AB34" s="95"/>
      <c r="AC34" s="95">
        <v>4</v>
      </c>
      <c r="AD34" s="95">
        <v>4</v>
      </c>
      <c r="AE34" s="95">
        <v>5</v>
      </c>
      <c r="AF34" s="95">
        <v>5</v>
      </c>
      <c r="AG34" s="96"/>
      <c r="AH34" s="96"/>
      <c r="AI34" s="96"/>
      <c r="AJ34" s="96"/>
      <c r="AK34" s="96"/>
      <c r="AL34" s="96"/>
      <c r="AM34" s="96"/>
      <c r="AN34" s="96"/>
      <c r="AO34" s="96">
        <v>1</v>
      </c>
      <c r="AP34" s="96"/>
      <c r="AQ34" s="96"/>
      <c r="AR34" s="96"/>
      <c r="AS34" s="96"/>
      <c r="AT34" s="96"/>
      <c r="AU34" s="96"/>
      <c r="AV34" s="96"/>
      <c r="AW34" s="96"/>
      <c r="AX34" s="96"/>
      <c r="AY34" s="96"/>
    </row>
    <row r="36" spans="8:12" ht="9">
      <c r="H36" s="144" t="s">
        <v>192</v>
      </c>
      <c r="I36" s="144"/>
      <c r="J36" s="144"/>
      <c r="K36" s="144"/>
      <c r="L36" s="144"/>
    </row>
  </sheetData>
  <sheetProtection selectLockedCells="1"/>
  <mergeCells count="33">
    <mergeCell ref="P1:R1"/>
    <mergeCell ref="K2:N2"/>
    <mergeCell ref="P2:P3"/>
    <mergeCell ref="Q2:Q3"/>
    <mergeCell ref="R2:R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W20:AA20"/>
    <mergeCell ref="T20:U20"/>
    <mergeCell ref="T22:U22"/>
    <mergeCell ref="T23:U23"/>
    <mergeCell ref="Z27:AA27"/>
    <mergeCell ref="T30:U30"/>
    <mergeCell ref="Q25:R25"/>
    <mergeCell ref="Q27:R27"/>
    <mergeCell ref="Q28:R28"/>
    <mergeCell ref="Q29:R29"/>
    <mergeCell ref="Z29:Z30"/>
    <mergeCell ref="Q30:R30"/>
    <mergeCell ref="AA29:AA30"/>
    <mergeCell ref="T29:U29"/>
    <mergeCell ref="H36:L36"/>
    <mergeCell ref="T25:U25"/>
    <mergeCell ref="T26:U26"/>
    <mergeCell ref="T27:U27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Z34"/>
  <sheetViews>
    <sheetView zoomScale="92" zoomScaleNormal="92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8" sqref="H8"/>
    </sheetView>
  </sheetViews>
  <sheetFormatPr defaultColWidth="11.421875" defaultRowHeight="12.75"/>
  <cols>
    <col min="1" max="1" width="6.140625" style="97" bestFit="1" customWidth="1"/>
    <col min="2" max="2" width="5.140625" style="97" bestFit="1" customWidth="1"/>
    <col min="3" max="3" width="4.421875" style="100" bestFit="1" customWidth="1"/>
    <col min="4" max="4" width="22.140625" style="99" customWidth="1"/>
    <col min="5" max="5" width="3.140625" style="99" customWidth="1"/>
    <col min="6" max="6" width="7.7109375" style="97" customWidth="1"/>
    <col min="7" max="7" width="19.421875" style="99" customWidth="1"/>
    <col min="8" max="32" width="4.00390625" style="99" customWidth="1"/>
    <col min="33" max="47" width="4.00390625" style="97" hidden="1" customWidth="1"/>
    <col min="48" max="48" width="4.00390625" style="97" customWidth="1"/>
    <col min="49" max="52" width="4.00390625" style="97" hidden="1" customWidth="1"/>
    <col min="53" max="16384" width="11.421875" style="99" customWidth="1"/>
  </cols>
  <sheetData>
    <row r="1" spans="3:22" ht="13.5" thickBot="1">
      <c r="C1" s="9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</row>
    <row r="2" spans="6:22" ht="16.5" customHeight="1" thickBot="1">
      <c r="F2" s="8" t="s">
        <v>1</v>
      </c>
      <c r="G2" s="9" t="s">
        <v>193</v>
      </c>
      <c r="H2" s="3">
        <v>2</v>
      </c>
      <c r="I2" s="3"/>
      <c r="J2" s="10" t="s">
        <v>3</v>
      </c>
      <c r="K2" s="101">
        <f ca="1">TODAY()</f>
        <v>41715</v>
      </c>
      <c r="L2" s="101"/>
      <c r="M2" s="101"/>
      <c r="N2" s="101"/>
      <c r="O2" s="3"/>
      <c r="P2" s="12" t="s">
        <v>194</v>
      </c>
      <c r="Q2" s="12"/>
      <c r="R2" s="13"/>
      <c r="S2" s="3"/>
      <c r="V2" s="5"/>
    </row>
    <row r="3" spans="6:22" ht="13.5" customHeight="1" thickBot="1">
      <c r="F3" s="5"/>
      <c r="G3" s="3"/>
      <c r="H3" s="20"/>
      <c r="I3" s="20"/>
      <c r="J3" s="3"/>
      <c r="K3" s="3"/>
      <c r="L3" s="3"/>
      <c r="M3" s="3"/>
      <c r="N3" s="3"/>
      <c r="O3" s="3"/>
      <c r="P3" s="14"/>
      <c r="Q3" s="14"/>
      <c r="R3" s="15"/>
      <c r="S3" s="3"/>
      <c r="T3" s="3"/>
      <c r="U3" s="3"/>
      <c r="V3" s="5"/>
    </row>
    <row r="4" spans="6:22" ht="12.75">
      <c r="F4" s="99"/>
      <c r="G4" s="102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17" t="s">
        <v>6</v>
      </c>
      <c r="G5" s="10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04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05"/>
      <c r="X7" s="105"/>
      <c r="Y7" s="105"/>
      <c r="Z7" s="105"/>
      <c r="AA7" s="105"/>
      <c r="AB7" s="105"/>
      <c r="AC7" s="105"/>
      <c r="AD7" s="106"/>
      <c r="AE7" s="106"/>
      <c r="AF7" s="106"/>
    </row>
    <row r="8" spans="1:52" s="32" customFormat="1" ht="14.25" customHeight="1">
      <c r="A8" s="22" t="s">
        <v>8</v>
      </c>
      <c r="B8" s="22" t="s">
        <v>9</v>
      </c>
      <c r="C8" s="23" t="s">
        <v>10</v>
      </c>
      <c r="D8" s="23" t="s">
        <v>11</v>
      </c>
      <c r="E8" s="23" t="s">
        <v>12</v>
      </c>
      <c r="F8" s="23" t="s">
        <v>13</v>
      </c>
      <c r="G8" s="23" t="s">
        <v>14</v>
      </c>
      <c r="H8" s="28" t="s">
        <v>36</v>
      </c>
      <c r="I8" s="28" t="s">
        <v>91</v>
      </c>
      <c r="J8" s="28" t="s">
        <v>25</v>
      </c>
      <c r="K8" s="28" t="s">
        <v>92</v>
      </c>
      <c r="L8" s="28" t="s">
        <v>93</v>
      </c>
      <c r="M8" s="28" t="s">
        <v>24</v>
      </c>
      <c r="N8" s="28" t="s">
        <v>21</v>
      </c>
      <c r="O8" s="28" t="s">
        <v>23</v>
      </c>
      <c r="P8" s="28" t="s">
        <v>22</v>
      </c>
      <c r="Q8" s="28" t="s">
        <v>94</v>
      </c>
      <c r="R8" s="28" t="s">
        <v>15</v>
      </c>
      <c r="S8" s="28" t="s">
        <v>20</v>
      </c>
      <c r="T8" s="28" t="s">
        <v>95</v>
      </c>
      <c r="U8" s="28" t="s">
        <v>26</v>
      </c>
      <c r="V8" s="28" t="s">
        <v>96</v>
      </c>
      <c r="W8" s="28" t="s">
        <v>19</v>
      </c>
      <c r="X8" s="28" t="s">
        <v>97</v>
      </c>
      <c r="Y8" s="107" t="s">
        <v>37</v>
      </c>
      <c r="Z8" s="28" t="s">
        <v>32</v>
      </c>
      <c r="AA8" s="28" t="s">
        <v>30</v>
      </c>
      <c r="AB8" s="107" t="s">
        <v>31</v>
      </c>
      <c r="AC8" s="28" t="s">
        <v>98</v>
      </c>
      <c r="AD8" s="29" t="s">
        <v>29</v>
      </c>
      <c r="AE8" s="29" t="s">
        <v>99</v>
      </c>
      <c r="AF8" s="30" t="s">
        <v>100</v>
      </c>
      <c r="AG8" s="31" t="s">
        <v>35</v>
      </c>
      <c r="AH8" s="31" t="s">
        <v>33</v>
      </c>
      <c r="AI8" s="31" t="s">
        <v>101</v>
      </c>
      <c r="AJ8" s="31" t="s">
        <v>102</v>
      </c>
      <c r="AK8" s="31" t="s">
        <v>16</v>
      </c>
      <c r="AL8" s="31" t="s">
        <v>17</v>
      </c>
      <c r="AM8" s="31" t="s">
        <v>39</v>
      </c>
      <c r="AN8" s="31" t="s">
        <v>28</v>
      </c>
      <c r="AO8" s="31" t="s">
        <v>40</v>
      </c>
      <c r="AP8" s="31" t="s">
        <v>41</v>
      </c>
      <c r="AQ8" s="31" t="s">
        <v>134</v>
      </c>
      <c r="AR8" s="31" t="s">
        <v>103</v>
      </c>
      <c r="AS8" s="31" t="s">
        <v>38</v>
      </c>
      <c r="AT8" s="31" t="s">
        <v>104</v>
      </c>
      <c r="AU8" s="31" t="s">
        <v>105</v>
      </c>
      <c r="AV8" s="26" t="s">
        <v>27</v>
      </c>
      <c r="AW8" s="31" t="s">
        <v>34</v>
      </c>
      <c r="AX8" s="31" t="s">
        <v>18</v>
      </c>
      <c r="AY8" s="31" t="s">
        <v>42</v>
      </c>
      <c r="AZ8" s="31" t="s">
        <v>106</v>
      </c>
    </row>
    <row r="9" spans="1:52" s="47" customFormat="1" ht="24.75" customHeight="1">
      <c r="A9" s="33" t="s">
        <v>50</v>
      </c>
      <c r="B9" s="33">
        <v>53</v>
      </c>
      <c r="C9" s="34">
        <f aca="true" ca="1" t="shared" si="0" ref="C9:C18">OFFSET(C9,12,0)</f>
        <v>1</v>
      </c>
      <c r="D9" s="35" t="s">
        <v>195</v>
      </c>
      <c r="E9" s="33" t="s">
        <v>45</v>
      </c>
      <c r="F9" s="33">
        <v>60</v>
      </c>
      <c r="G9" s="36" t="s">
        <v>168</v>
      </c>
      <c r="H9" s="39" t="s">
        <v>60</v>
      </c>
      <c r="I9" s="38"/>
      <c r="J9" s="38"/>
      <c r="K9" s="38"/>
      <c r="L9" s="38"/>
      <c r="M9" s="39" t="s">
        <v>47</v>
      </c>
      <c r="N9" s="38"/>
      <c r="O9" s="38"/>
      <c r="P9" s="38"/>
      <c r="Q9" s="38"/>
      <c r="R9" s="39" t="s">
        <v>49</v>
      </c>
      <c r="S9" s="38"/>
      <c r="T9" s="38"/>
      <c r="U9" s="38"/>
      <c r="V9" s="38"/>
      <c r="W9" s="39" t="s">
        <v>47</v>
      </c>
      <c r="X9" s="38"/>
      <c r="Y9" s="38"/>
      <c r="Z9" s="38"/>
      <c r="AA9" s="39" t="s">
        <v>47</v>
      </c>
      <c r="AB9" s="38"/>
      <c r="AC9" s="38"/>
      <c r="AD9" s="38"/>
      <c r="AE9" s="38"/>
      <c r="AF9" s="38"/>
      <c r="AG9" s="40"/>
      <c r="AH9" s="40"/>
      <c r="AI9" s="40"/>
      <c r="AJ9" s="40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32" customFormat="1" ht="24.75" customHeight="1">
      <c r="A10" s="33" t="s">
        <v>50</v>
      </c>
      <c r="B10" s="33">
        <v>49</v>
      </c>
      <c r="C10" s="34">
        <f ca="1" t="shared" si="0"/>
        <v>2</v>
      </c>
      <c r="D10" s="35" t="s">
        <v>196</v>
      </c>
      <c r="E10" s="33" t="s">
        <v>45</v>
      </c>
      <c r="F10" s="33">
        <v>63</v>
      </c>
      <c r="G10" s="36" t="s">
        <v>197</v>
      </c>
      <c r="H10" s="38"/>
      <c r="I10" s="38"/>
      <c r="J10" s="39" t="s">
        <v>57</v>
      </c>
      <c r="K10" s="38"/>
      <c r="L10" s="38"/>
      <c r="M10" s="38"/>
      <c r="N10" s="38"/>
      <c r="O10" s="39" t="s">
        <v>47</v>
      </c>
      <c r="P10" s="38"/>
      <c r="Q10" s="38"/>
      <c r="R10" s="38"/>
      <c r="S10" s="39" t="s">
        <v>53</v>
      </c>
      <c r="T10" s="38"/>
      <c r="U10" s="38"/>
      <c r="V10" s="38"/>
      <c r="W10" s="38"/>
      <c r="X10" s="38"/>
      <c r="Y10" s="39"/>
      <c r="Z10" s="38"/>
      <c r="AA10" s="38"/>
      <c r="AB10" s="39"/>
      <c r="AC10" s="38"/>
      <c r="AD10" s="38"/>
      <c r="AE10" s="38"/>
      <c r="AF10" s="38"/>
      <c r="AG10" s="40"/>
      <c r="AH10" s="41"/>
      <c r="AI10" s="41"/>
      <c r="AJ10" s="41"/>
      <c r="AK10" s="40"/>
      <c r="AL10" s="41"/>
      <c r="AM10" s="41"/>
      <c r="AN10" s="41"/>
      <c r="AO10" s="41"/>
      <c r="AP10" s="41"/>
      <c r="AQ10" s="40"/>
      <c r="AR10" s="40"/>
      <c r="AS10" s="41"/>
      <c r="AT10" s="41"/>
      <c r="AU10" s="41"/>
      <c r="AV10" s="41"/>
      <c r="AW10" s="41"/>
      <c r="AX10" s="41"/>
      <c r="AY10" s="41"/>
      <c r="AZ10" s="41"/>
    </row>
    <row r="11" spans="1:52" s="32" customFormat="1" ht="24.75" customHeight="1">
      <c r="A11" s="33" t="s">
        <v>50</v>
      </c>
      <c r="B11" s="33">
        <v>85</v>
      </c>
      <c r="C11" s="34">
        <f ca="1" t="shared" si="0"/>
        <v>3</v>
      </c>
      <c r="D11" s="35" t="s">
        <v>198</v>
      </c>
      <c r="E11" s="33" t="s">
        <v>45</v>
      </c>
      <c r="F11" s="33">
        <v>64</v>
      </c>
      <c r="G11" s="36" t="s">
        <v>199</v>
      </c>
      <c r="H11" s="39" t="s">
        <v>47</v>
      </c>
      <c r="I11" s="38"/>
      <c r="J11" s="38"/>
      <c r="K11" s="38"/>
      <c r="L11" s="38"/>
      <c r="M11" s="38"/>
      <c r="N11" s="38"/>
      <c r="O11" s="38"/>
      <c r="P11" s="39" t="s">
        <v>47</v>
      </c>
      <c r="Q11" s="38"/>
      <c r="R11" s="38"/>
      <c r="S11" s="38"/>
      <c r="T11" s="38"/>
      <c r="U11" s="39" t="s">
        <v>47</v>
      </c>
      <c r="V11" s="38"/>
      <c r="W11" s="38"/>
      <c r="X11" s="38"/>
      <c r="Y11" s="38"/>
      <c r="Z11" s="39" t="s">
        <v>53</v>
      </c>
      <c r="AA11" s="38"/>
      <c r="AB11" s="38"/>
      <c r="AC11" s="38"/>
      <c r="AD11" s="39" t="s">
        <v>49</v>
      </c>
      <c r="AE11" s="38"/>
      <c r="AF11" s="38"/>
      <c r="AG11" s="41"/>
      <c r="AH11" s="41"/>
      <c r="AI11" s="41"/>
      <c r="AJ11" s="41"/>
      <c r="AK11" s="40"/>
      <c r="AL11" s="41"/>
      <c r="AM11" s="41"/>
      <c r="AN11" s="41"/>
      <c r="AO11" s="41"/>
      <c r="AP11" s="41"/>
      <c r="AQ11" s="41"/>
      <c r="AR11" s="41"/>
      <c r="AS11" s="40"/>
      <c r="AT11" s="40"/>
      <c r="AU11" s="40"/>
      <c r="AV11" s="41"/>
      <c r="AW11" s="41"/>
      <c r="AX11" s="41"/>
      <c r="AY11" s="41"/>
      <c r="AZ11" s="41"/>
    </row>
    <row r="12" spans="1:52" s="32" customFormat="1" ht="24.75" customHeight="1">
      <c r="A12" s="33" t="s">
        <v>50</v>
      </c>
      <c r="B12" s="33">
        <v>85</v>
      </c>
      <c r="C12" s="34">
        <f ca="1" t="shared" si="0"/>
        <v>4</v>
      </c>
      <c r="D12" s="35" t="s">
        <v>200</v>
      </c>
      <c r="E12" s="33" t="s">
        <v>45</v>
      </c>
      <c r="F12" s="33">
        <v>64</v>
      </c>
      <c r="G12" s="36" t="s">
        <v>199</v>
      </c>
      <c r="H12" s="38"/>
      <c r="I12" s="38"/>
      <c r="J12" s="39" t="s">
        <v>47</v>
      </c>
      <c r="K12" s="38"/>
      <c r="L12" s="38"/>
      <c r="M12" s="38"/>
      <c r="N12" s="39" t="s">
        <v>47</v>
      </c>
      <c r="O12" s="38"/>
      <c r="P12" s="38"/>
      <c r="Q12" s="38"/>
      <c r="R12" s="39" t="s">
        <v>60</v>
      </c>
      <c r="S12" s="38"/>
      <c r="T12" s="38"/>
      <c r="U12" s="38"/>
      <c r="V12" s="39" t="s">
        <v>47</v>
      </c>
      <c r="W12" s="38"/>
      <c r="X12" s="38"/>
      <c r="Y12" s="38"/>
      <c r="Z12" s="38"/>
      <c r="AA12" s="38"/>
      <c r="AB12" s="38"/>
      <c r="AC12" s="38"/>
      <c r="AD12" s="38"/>
      <c r="AE12" s="39" t="s">
        <v>47</v>
      </c>
      <c r="AF12" s="38"/>
      <c r="AG12" s="41"/>
      <c r="AH12" s="41"/>
      <c r="AI12" s="41"/>
      <c r="AJ12" s="41"/>
      <c r="AK12" s="41"/>
      <c r="AL12" s="40"/>
      <c r="AM12" s="40"/>
      <c r="AN12" s="40"/>
      <c r="AO12" s="41"/>
      <c r="AP12" s="41"/>
      <c r="AQ12" s="41"/>
      <c r="AR12" s="41"/>
      <c r="AS12" s="40"/>
      <c r="AT12" s="41"/>
      <c r="AU12" s="41"/>
      <c r="AV12" s="41"/>
      <c r="AW12" s="41"/>
      <c r="AX12" s="41"/>
      <c r="AY12" s="41"/>
      <c r="AZ12" s="41"/>
    </row>
    <row r="13" spans="1:52" s="32" customFormat="1" ht="24.75" customHeight="1">
      <c r="A13" s="33" t="s">
        <v>43</v>
      </c>
      <c r="B13" s="33">
        <v>35</v>
      </c>
      <c r="C13" s="34">
        <f ca="1" t="shared" si="0"/>
        <v>5</v>
      </c>
      <c r="D13" s="35" t="s">
        <v>201</v>
      </c>
      <c r="E13" s="33" t="s">
        <v>45</v>
      </c>
      <c r="F13" s="33">
        <v>64</v>
      </c>
      <c r="G13" s="36" t="s">
        <v>62</v>
      </c>
      <c r="H13" s="38"/>
      <c r="I13" s="38"/>
      <c r="J13" s="38"/>
      <c r="K13" s="39" t="s">
        <v>60</v>
      </c>
      <c r="L13" s="38"/>
      <c r="M13" s="38"/>
      <c r="N13" s="38"/>
      <c r="O13" s="38"/>
      <c r="P13" s="39" t="s">
        <v>47</v>
      </c>
      <c r="Q13" s="38"/>
      <c r="R13" s="38"/>
      <c r="S13" s="38"/>
      <c r="T13" s="38"/>
      <c r="U13" s="38"/>
      <c r="V13" s="38"/>
      <c r="W13" s="39" t="s">
        <v>53</v>
      </c>
      <c r="X13" s="38"/>
      <c r="Y13" s="38"/>
      <c r="Z13" s="38"/>
      <c r="AA13" s="38"/>
      <c r="AB13" s="39"/>
      <c r="AC13" s="38"/>
      <c r="AD13" s="38"/>
      <c r="AE13" s="38"/>
      <c r="AF13" s="39" t="s">
        <v>53</v>
      </c>
      <c r="AG13" s="41"/>
      <c r="AH13" s="41"/>
      <c r="AI13" s="41"/>
      <c r="AJ13" s="41"/>
      <c r="AK13" s="41"/>
      <c r="AL13" s="40"/>
      <c r="AM13" s="41"/>
      <c r="AN13" s="41"/>
      <c r="AO13" s="40"/>
      <c r="AP13" s="40"/>
      <c r="AQ13" s="41"/>
      <c r="AR13" s="41"/>
      <c r="AS13" s="41"/>
      <c r="AT13" s="41"/>
      <c r="AU13" s="41"/>
      <c r="AV13" s="40" t="s">
        <v>202</v>
      </c>
      <c r="AW13" s="41"/>
      <c r="AX13" s="41"/>
      <c r="AY13" s="41"/>
      <c r="AZ13" s="41"/>
    </row>
    <row r="14" spans="1:52" s="32" customFormat="1" ht="24.75" customHeight="1">
      <c r="A14" s="33" t="s">
        <v>50</v>
      </c>
      <c r="B14" s="33">
        <v>49</v>
      </c>
      <c r="C14" s="34">
        <f ca="1" t="shared" si="0"/>
        <v>6</v>
      </c>
      <c r="D14" s="35" t="s">
        <v>203</v>
      </c>
      <c r="E14" s="33" t="s">
        <v>45</v>
      </c>
      <c r="F14" s="33">
        <v>64</v>
      </c>
      <c r="G14" s="36" t="s">
        <v>204</v>
      </c>
      <c r="H14" s="38"/>
      <c r="I14" s="38"/>
      <c r="J14" s="38"/>
      <c r="K14" s="38"/>
      <c r="L14" s="38"/>
      <c r="M14" s="39" t="s">
        <v>57</v>
      </c>
      <c r="N14" s="38"/>
      <c r="O14" s="38"/>
      <c r="P14" s="38"/>
      <c r="Q14" s="39" t="s">
        <v>169</v>
      </c>
      <c r="R14" s="38"/>
      <c r="S14" s="39" t="s">
        <v>47</v>
      </c>
      <c r="T14" s="38"/>
      <c r="U14" s="38"/>
      <c r="V14" s="38"/>
      <c r="W14" s="38"/>
      <c r="X14" s="38"/>
      <c r="Y14" s="38"/>
      <c r="Z14" s="39" t="s">
        <v>47</v>
      </c>
      <c r="AA14" s="38"/>
      <c r="AB14" s="38"/>
      <c r="AC14" s="39" t="s">
        <v>54</v>
      </c>
      <c r="AD14" s="38"/>
      <c r="AE14" s="38"/>
      <c r="AF14" s="38"/>
      <c r="AG14" s="41"/>
      <c r="AH14" s="41"/>
      <c r="AI14" s="41"/>
      <c r="AJ14" s="41"/>
      <c r="AK14" s="41"/>
      <c r="AL14" s="41"/>
      <c r="AM14" s="40"/>
      <c r="AN14" s="41"/>
      <c r="AO14" s="40"/>
      <c r="AP14" s="41"/>
      <c r="AQ14" s="41"/>
      <c r="AR14" s="41"/>
      <c r="AS14" s="41"/>
      <c r="AT14" s="41"/>
      <c r="AU14" s="41"/>
      <c r="AV14" s="41"/>
      <c r="AW14" s="40"/>
      <c r="AX14" s="40"/>
      <c r="AY14" s="41"/>
      <c r="AZ14" s="41"/>
    </row>
    <row r="15" spans="1:52" s="32" customFormat="1" ht="24.75" customHeight="1">
      <c r="A15" s="33" t="s">
        <v>50</v>
      </c>
      <c r="B15" s="33">
        <v>49</v>
      </c>
      <c r="C15" s="34">
        <f ca="1" t="shared" si="0"/>
        <v>7</v>
      </c>
      <c r="D15" s="35" t="s">
        <v>205</v>
      </c>
      <c r="E15" s="33" t="s">
        <v>45</v>
      </c>
      <c r="F15" s="33">
        <v>68</v>
      </c>
      <c r="G15" s="36" t="s">
        <v>204</v>
      </c>
      <c r="H15" s="38"/>
      <c r="I15" s="38"/>
      <c r="J15" s="38"/>
      <c r="K15" s="38"/>
      <c r="L15" s="39" t="s">
        <v>53</v>
      </c>
      <c r="M15" s="38"/>
      <c r="N15" s="38"/>
      <c r="O15" s="39" t="s">
        <v>47</v>
      </c>
      <c r="P15" s="38"/>
      <c r="Q15" s="38"/>
      <c r="R15" s="38"/>
      <c r="S15" s="38"/>
      <c r="T15" s="38"/>
      <c r="U15" s="39" t="s">
        <v>60</v>
      </c>
      <c r="V15" s="38"/>
      <c r="W15" s="38"/>
      <c r="X15" s="39" t="s">
        <v>47</v>
      </c>
      <c r="Y15" s="38"/>
      <c r="Z15" s="38"/>
      <c r="AA15" s="39" t="s">
        <v>53</v>
      </c>
      <c r="AB15" s="38"/>
      <c r="AC15" s="38"/>
      <c r="AD15" s="38"/>
      <c r="AE15" s="38"/>
      <c r="AF15" s="38"/>
      <c r="AG15" s="41"/>
      <c r="AH15" s="41"/>
      <c r="AI15" s="41"/>
      <c r="AJ15" s="41"/>
      <c r="AK15" s="41"/>
      <c r="AL15" s="41"/>
      <c r="AM15" s="41"/>
      <c r="AN15" s="40"/>
      <c r="AO15" s="41"/>
      <c r="AP15" s="40"/>
      <c r="AQ15" s="41"/>
      <c r="AR15" s="41"/>
      <c r="AS15" s="41"/>
      <c r="AT15" s="41"/>
      <c r="AU15" s="41"/>
      <c r="AV15" s="41"/>
      <c r="AW15" s="40"/>
      <c r="AX15" s="41"/>
      <c r="AY15" s="40"/>
      <c r="AZ15" s="41"/>
    </row>
    <row r="16" spans="1:52" s="32" customFormat="1" ht="24.75" customHeight="1">
      <c r="A16" s="33" t="s">
        <v>50</v>
      </c>
      <c r="B16" s="33">
        <v>72</v>
      </c>
      <c r="C16" s="34">
        <f ca="1" t="shared" si="0"/>
        <v>8</v>
      </c>
      <c r="D16" s="35" t="s">
        <v>206</v>
      </c>
      <c r="E16" s="33" t="s">
        <v>45</v>
      </c>
      <c r="F16" s="33">
        <v>66</v>
      </c>
      <c r="G16" s="36" t="s">
        <v>207</v>
      </c>
      <c r="H16" s="38"/>
      <c r="I16" s="39" t="s">
        <v>57</v>
      </c>
      <c r="J16" s="38"/>
      <c r="K16" s="38"/>
      <c r="L16" s="38"/>
      <c r="M16" s="38"/>
      <c r="N16" s="39" t="s">
        <v>54</v>
      </c>
      <c r="O16" s="38"/>
      <c r="P16" s="38"/>
      <c r="Q16" s="38"/>
      <c r="R16" s="38"/>
      <c r="S16" s="38"/>
      <c r="T16" s="39" t="s">
        <v>47</v>
      </c>
      <c r="U16" s="38"/>
      <c r="V16" s="38"/>
      <c r="W16" s="38"/>
      <c r="X16" s="38"/>
      <c r="Y16" s="39"/>
      <c r="Z16" s="38"/>
      <c r="AA16" s="38"/>
      <c r="AB16" s="38"/>
      <c r="AC16" s="38"/>
      <c r="AD16" s="39" t="s">
        <v>47</v>
      </c>
      <c r="AE16" s="38"/>
      <c r="AF16" s="38"/>
      <c r="AG16" s="41"/>
      <c r="AH16" s="40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0" t="s">
        <v>47</v>
      </c>
      <c r="AW16" s="41"/>
      <c r="AX16" s="40"/>
      <c r="AY16" s="40"/>
      <c r="AZ16" s="41"/>
    </row>
    <row r="17" spans="1:52" s="32" customFormat="1" ht="24.75" customHeight="1">
      <c r="A17" s="33" t="s">
        <v>50</v>
      </c>
      <c r="B17" s="33">
        <v>49</v>
      </c>
      <c r="C17" s="34">
        <f ca="1" t="shared" si="0"/>
        <v>9</v>
      </c>
      <c r="D17" s="35" t="s">
        <v>208</v>
      </c>
      <c r="E17" s="33" t="s">
        <v>45</v>
      </c>
      <c r="F17" s="33">
        <v>66</v>
      </c>
      <c r="G17" s="36" t="s">
        <v>185</v>
      </c>
      <c r="H17" s="38"/>
      <c r="I17" s="38"/>
      <c r="J17" s="38"/>
      <c r="K17" s="39" t="s">
        <v>47</v>
      </c>
      <c r="L17" s="38"/>
      <c r="M17" s="38"/>
      <c r="N17" s="38"/>
      <c r="O17" s="38"/>
      <c r="P17" s="38"/>
      <c r="Q17" s="39" t="s">
        <v>60</v>
      </c>
      <c r="R17" s="38"/>
      <c r="S17" s="38"/>
      <c r="T17" s="39" t="s">
        <v>53</v>
      </c>
      <c r="U17" s="38"/>
      <c r="V17" s="38"/>
      <c r="W17" s="38"/>
      <c r="X17" s="39" t="s">
        <v>47</v>
      </c>
      <c r="Y17" s="38"/>
      <c r="Z17" s="38"/>
      <c r="AA17" s="38"/>
      <c r="AB17" s="38"/>
      <c r="AC17" s="38"/>
      <c r="AD17" s="38"/>
      <c r="AE17" s="39" t="s">
        <v>54</v>
      </c>
      <c r="AF17" s="38"/>
      <c r="AG17" s="41"/>
      <c r="AH17" s="41"/>
      <c r="AI17" s="40"/>
      <c r="AJ17" s="41"/>
      <c r="AK17" s="41"/>
      <c r="AL17" s="41"/>
      <c r="AM17" s="41"/>
      <c r="AN17" s="41"/>
      <c r="AO17" s="41"/>
      <c r="AP17" s="41"/>
      <c r="AQ17" s="40"/>
      <c r="AR17" s="41"/>
      <c r="AS17" s="41"/>
      <c r="AT17" s="40"/>
      <c r="AU17" s="41"/>
      <c r="AV17" s="41"/>
      <c r="AW17" s="41"/>
      <c r="AX17" s="41"/>
      <c r="AY17" s="41"/>
      <c r="AZ17" s="40"/>
    </row>
    <row r="18" spans="1:52" s="32" customFormat="1" ht="24.75" customHeight="1">
      <c r="A18" s="33" t="s">
        <v>50</v>
      </c>
      <c r="B18" s="33">
        <v>49</v>
      </c>
      <c r="C18" s="34">
        <f ca="1" t="shared" si="0"/>
        <v>10</v>
      </c>
      <c r="D18" s="35" t="s">
        <v>209</v>
      </c>
      <c r="E18" s="33" t="s">
        <v>45</v>
      </c>
      <c r="F18" s="33">
        <v>66</v>
      </c>
      <c r="G18" s="36" t="s">
        <v>185</v>
      </c>
      <c r="H18" s="38"/>
      <c r="I18" s="39" t="s">
        <v>47</v>
      </c>
      <c r="J18" s="38"/>
      <c r="K18" s="38"/>
      <c r="L18" s="39" t="s">
        <v>47</v>
      </c>
      <c r="M18" s="38"/>
      <c r="N18" s="38"/>
      <c r="O18" s="38"/>
      <c r="P18" s="38"/>
      <c r="Q18" s="38"/>
      <c r="R18" s="38"/>
      <c r="S18" s="38"/>
      <c r="T18" s="38"/>
      <c r="U18" s="38"/>
      <c r="V18" s="39" t="s">
        <v>53</v>
      </c>
      <c r="W18" s="38"/>
      <c r="X18" s="38"/>
      <c r="Y18" s="38"/>
      <c r="Z18" s="38"/>
      <c r="AA18" s="38"/>
      <c r="AB18" s="38"/>
      <c r="AC18" s="39" t="s">
        <v>49</v>
      </c>
      <c r="AD18" s="38"/>
      <c r="AE18" s="38"/>
      <c r="AF18" s="39" t="s">
        <v>47</v>
      </c>
      <c r="AG18" s="41"/>
      <c r="AH18" s="41"/>
      <c r="AI18" s="41"/>
      <c r="AJ18" s="40"/>
      <c r="AK18" s="41"/>
      <c r="AL18" s="41"/>
      <c r="AM18" s="41"/>
      <c r="AN18" s="41"/>
      <c r="AO18" s="41"/>
      <c r="AP18" s="41"/>
      <c r="AQ18" s="41"/>
      <c r="AR18" s="40"/>
      <c r="AS18" s="41"/>
      <c r="AT18" s="41"/>
      <c r="AU18" s="40"/>
      <c r="AV18" s="41"/>
      <c r="AW18" s="41"/>
      <c r="AX18" s="41"/>
      <c r="AY18" s="41"/>
      <c r="AZ18" s="40"/>
    </row>
    <row r="19" spans="1:52" s="32" customFormat="1" ht="24.75" customHeight="1" thickBot="1">
      <c r="A19" s="47"/>
      <c r="B19" s="47"/>
      <c r="C19" s="45"/>
      <c r="D19" s="46"/>
      <c r="E19" s="46"/>
      <c r="F19" s="46"/>
      <c r="G19" s="46"/>
      <c r="H19" s="47"/>
      <c r="I19" s="47"/>
      <c r="J19" s="47"/>
      <c r="K19" s="47"/>
      <c r="L19" s="47"/>
      <c r="M19" s="48" t="s">
        <v>69</v>
      </c>
      <c r="N19" s="48"/>
      <c r="O19" s="48"/>
      <c r="P19" s="48"/>
      <c r="Q19" s="109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</row>
    <row r="20" spans="1:52" s="32" customFormat="1" ht="24" customHeight="1" thickBot="1">
      <c r="A20" s="22" t="s">
        <v>8</v>
      </c>
      <c r="B20" s="22" t="s">
        <v>9</v>
      </c>
      <c r="C20" s="23" t="s">
        <v>10</v>
      </c>
      <c r="D20" s="24" t="s">
        <v>11</v>
      </c>
      <c r="E20" s="24" t="s">
        <v>12</v>
      </c>
      <c r="F20" s="110" t="s">
        <v>70</v>
      </c>
      <c r="G20" s="25" t="s">
        <v>14</v>
      </c>
      <c r="H20" s="80" t="s">
        <v>71</v>
      </c>
      <c r="I20" s="111" t="s">
        <v>72</v>
      </c>
      <c r="J20" s="111" t="s">
        <v>73</v>
      </c>
      <c r="K20" s="111" t="s">
        <v>74</v>
      </c>
      <c r="L20" s="81" t="s">
        <v>75</v>
      </c>
      <c r="M20" s="112" t="s">
        <v>76</v>
      </c>
      <c r="N20" s="113" t="s">
        <v>77</v>
      </c>
      <c r="O20" s="113" t="s">
        <v>130</v>
      </c>
      <c r="P20" s="114" t="s">
        <v>131</v>
      </c>
      <c r="Q20" s="115" t="s">
        <v>78</v>
      </c>
      <c r="R20" s="116"/>
      <c r="S20" s="117" t="s">
        <v>79</v>
      </c>
      <c r="T20" s="71" t="s">
        <v>80</v>
      </c>
      <c r="U20" s="60"/>
      <c r="V20" s="47"/>
      <c r="W20" s="61" t="s">
        <v>132</v>
      </c>
      <c r="X20" s="61"/>
      <c r="Y20" s="61"/>
      <c r="Z20" s="61"/>
      <c r="AA20" s="61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</row>
    <row r="21" spans="1:52" s="32" customFormat="1" ht="15.75" customHeight="1">
      <c r="A21" s="33" t="str">
        <f aca="true" ca="1" t="shared" si="1" ref="A21:B30">OFFSET(A21,-12,0)</f>
        <v>PDL</v>
      </c>
      <c r="B21" s="33">
        <f ca="1" t="shared" si="1"/>
        <v>53</v>
      </c>
      <c r="C21" s="22">
        <v>1</v>
      </c>
      <c r="D21" s="62" t="str">
        <f aca="true" ca="1" t="shared" si="2" ref="D21:E30">OFFSET(D21,-12,0)</f>
        <v>HUBERT Julien</v>
      </c>
      <c r="E21" s="33" t="str">
        <f ca="1" t="shared" si="2"/>
        <v>M</v>
      </c>
      <c r="F21" s="33">
        <v>20</v>
      </c>
      <c r="G21" s="118" t="str">
        <f aca="true" ca="1" t="shared" si="3" ref="G21:G30">OFFSET(G21,-12,0)</f>
        <v>DOJO CASTROGONTERIEN</v>
      </c>
      <c r="H21" s="63">
        <v>0</v>
      </c>
      <c r="I21" s="64">
        <v>0</v>
      </c>
      <c r="J21" s="64">
        <v>7</v>
      </c>
      <c r="K21" s="64">
        <v>0</v>
      </c>
      <c r="L21" s="65">
        <v>0</v>
      </c>
      <c r="M21" s="119"/>
      <c r="N21" s="120"/>
      <c r="O21" s="120"/>
      <c r="P21" s="120"/>
      <c r="Q21" s="121">
        <f aca="true" t="shared" si="4" ref="Q21:Q30">SUM(H21:P21)</f>
        <v>7</v>
      </c>
      <c r="R21" s="122"/>
      <c r="S21" s="123"/>
      <c r="T21" s="71">
        <f aca="true" ca="1" t="shared" si="5" ref="T21:T30">SUM(OFFSET(T21,0,-14),OFFSET(T21,0,-3))</f>
        <v>27</v>
      </c>
      <c r="U21" s="60"/>
      <c r="V21" s="47"/>
      <c r="W21" s="124" t="s">
        <v>35</v>
      </c>
      <c r="X21" s="124" t="s">
        <v>33</v>
      </c>
      <c r="Y21" s="124" t="s">
        <v>101</v>
      </c>
      <c r="Z21" s="124" t="s">
        <v>102</v>
      </c>
      <c r="AA21" s="124" t="s">
        <v>16</v>
      </c>
      <c r="AB21" s="47"/>
      <c r="AC21" s="47"/>
      <c r="AD21" s="73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</row>
    <row r="22" spans="1:52" s="32" customFormat="1" ht="15.75" customHeight="1">
      <c r="A22" s="33" t="str">
        <f ca="1" t="shared" si="1"/>
        <v>PDL</v>
      </c>
      <c r="B22" s="33">
        <f ca="1" t="shared" si="1"/>
        <v>49</v>
      </c>
      <c r="C22" s="22">
        <v>2</v>
      </c>
      <c r="D22" s="62" t="str">
        <f ca="1" t="shared" si="2"/>
        <v>GENIEVRE Teva</v>
      </c>
      <c r="E22" s="33" t="str">
        <f ca="1" t="shared" si="2"/>
        <v>M</v>
      </c>
      <c r="F22" s="33">
        <v>80</v>
      </c>
      <c r="G22" s="118" t="str">
        <f ca="1" t="shared" si="3"/>
        <v>JUDO CLUB LINIEROIS</v>
      </c>
      <c r="H22" s="63">
        <v>10</v>
      </c>
      <c r="I22" s="64">
        <v>0</v>
      </c>
      <c r="J22" s="64">
        <v>10</v>
      </c>
      <c r="K22" s="64" t="str">
        <f>IF(M22&lt;&gt;"","-","")</f>
        <v>-</v>
      </c>
      <c r="L22" s="65" t="str">
        <f>IF(M22&lt;&gt;"","-","")</f>
        <v>-</v>
      </c>
      <c r="M22" s="119" t="s">
        <v>136</v>
      </c>
      <c r="N22" s="120"/>
      <c r="O22" s="120"/>
      <c r="P22" s="120"/>
      <c r="Q22" s="126">
        <f t="shared" si="4"/>
        <v>20</v>
      </c>
      <c r="R22" s="69"/>
      <c r="S22" s="123"/>
      <c r="T22" s="128">
        <f ca="1" t="shared" si="5"/>
        <v>100</v>
      </c>
      <c r="U22" s="60"/>
      <c r="V22" s="47"/>
      <c r="W22" s="124" t="s">
        <v>17</v>
      </c>
      <c r="X22" s="124" t="s">
        <v>39</v>
      </c>
      <c r="Y22" s="124" t="s">
        <v>28</v>
      </c>
      <c r="Z22" s="124" t="s">
        <v>40</v>
      </c>
      <c r="AA22" s="124" t="s">
        <v>41</v>
      </c>
      <c r="AB22" s="47"/>
      <c r="AC22" s="47"/>
      <c r="AD22" s="73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</row>
    <row r="23" spans="1:52" s="32" customFormat="1" ht="15.75" customHeight="1">
      <c r="A23" s="33" t="str">
        <f ca="1" t="shared" si="1"/>
        <v>PDL</v>
      </c>
      <c r="B23" s="33">
        <f ca="1" t="shared" si="1"/>
        <v>85</v>
      </c>
      <c r="C23" s="22">
        <v>3</v>
      </c>
      <c r="D23" s="62" t="str">
        <f ca="1" t="shared" si="2"/>
        <v>ABDOULAIEV Abdourakhman</v>
      </c>
      <c r="E23" s="33" t="str">
        <f ca="1" t="shared" si="2"/>
        <v>M</v>
      </c>
      <c r="F23" s="33">
        <v>47</v>
      </c>
      <c r="G23" s="118" t="str">
        <f ca="1" t="shared" si="3"/>
        <v>JUDO CLUB LES HERBIERS</v>
      </c>
      <c r="H23" s="63">
        <v>0</v>
      </c>
      <c r="I23" s="64">
        <v>0</v>
      </c>
      <c r="J23" s="64">
        <v>0</v>
      </c>
      <c r="K23" s="64">
        <v>10</v>
      </c>
      <c r="L23" s="65">
        <v>7</v>
      </c>
      <c r="M23" s="119"/>
      <c r="N23" s="120"/>
      <c r="O23" s="120"/>
      <c r="P23" s="120"/>
      <c r="Q23" s="126">
        <f t="shared" si="4"/>
        <v>17</v>
      </c>
      <c r="R23" s="69"/>
      <c r="S23" s="123"/>
      <c r="T23" s="71">
        <f ca="1" t="shared" si="5"/>
        <v>64</v>
      </c>
      <c r="U23" s="60"/>
      <c r="V23" s="47"/>
      <c r="W23" s="108" t="s">
        <v>134</v>
      </c>
      <c r="X23" s="108" t="s">
        <v>103</v>
      </c>
      <c r="Y23" s="124" t="s">
        <v>38</v>
      </c>
      <c r="Z23" s="124" t="s">
        <v>104</v>
      </c>
      <c r="AA23" s="124" t="s">
        <v>105</v>
      </c>
      <c r="AB23" s="47"/>
      <c r="AC23" s="47"/>
      <c r="AD23" s="73"/>
      <c r="AE23" s="78"/>
      <c r="AF23" s="78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</row>
    <row r="24" spans="1:52" s="32" customFormat="1" ht="15.75" customHeight="1">
      <c r="A24" s="33" t="str">
        <f ca="1" t="shared" si="1"/>
        <v>PDL</v>
      </c>
      <c r="B24" s="33">
        <f ca="1" t="shared" si="1"/>
        <v>85</v>
      </c>
      <c r="C24" s="22">
        <v>4</v>
      </c>
      <c r="D24" s="62" t="str">
        <f ca="1" t="shared" si="2"/>
        <v>STOTT Alexandre</v>
      </c>
      <c r="E24" s="33" t="str">
        <f ca="1" t="shared" si="2"/>
        <v>M</v>
      </c>
      <c r="F24" s="33">
        <v>0</v>
      </c>
      <c r="G24" s="118" t="str">
        <f ca="1" t="shared" si="3"/>
        <v>JUDO CLUB LES HERBIERS</v>
      </c>
      <c r="H24" s="63">
        <v>0</v>
      </c>
      <c r="I24" s="64">
        <v>0</v>
      </c>
      <c r="J24" s="64">
        <v>0</v>
      </c>
      <c r="K24" s="64">
        <v>0</v>
      </c>
      <c r="L24" s="65">
        <v>0</v>
      </c>
      <c r="M24" s="119"/>
      <c r="N24" s="120"/>
      <c r="O24" s="120"/>
      <c r="P24" s="120"/>
      <c r="Q24" s="126">
        <f t="shared" si="4"/>
        <v>0</v>
      </c>
      <c r="R24" s="69"/>
      <c r="S24" s="123"/>
      <c r="T24" s="71">
        <f ca="1" t="shared" si="5"/>
        <v>0</v>
      </c>
      <c r="U24" s="60"/>
      <c r="V24" s="47"/>
      <c r="W24" s="125" t="s">
        <v>27</v>
      </c>
      <c r="X24" s="124" t="s">
        <v>34</v>
      </c>
      <c r="Y24" s="124" t="s">
        <v>18</v>
      </c>
      <c r="Z24" s="124" t="s">
        <v>42</v>
      </c>
      <c r="AA24" s="124" t="s">
        <v>106</v>
      </c>
      <c r="AB24" s="47"/>
      <c r="AC24" s="47"/>
      <c r="AD24" s="73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</row>
    <row r="25" spans="1:52" s="32" customFormat="1" ht="15.75" customHeight="1">
      <c r="A25" s="33" t="str">
        <f ca="1" t="shared" si="1"/>
        <v>BRE</v>
      </c>
      <c r="B25" s="33">
        <f ca="1" t="shared" si="1"/>
        <v>35</v>
      </c>
      <c r="C25" s="22">
        <v>5</v>
      </c>
      <c r="D25" s="62" t="str">
        <f ca="1" t="shared" si="2"/>
        <v>MERCIER Lylian</v>
      </c>
      <c r="E25" s="33" t="str">
        <f ca="1" t="shared" si="2"/>
        <v>M</v>
      </c>
      <c r="F25" s="33">
        <v>57</v>
      </c>
      <c r="G25" s="118" t="str">
        <f ca="1" t="shared" si="3"/>
        <v>JUDO CLUB DU PAYS GALLO</v>
      </c>
      <c r="H25" s="63">
        <v>0</v>
      </c>
      <c r="I25" s="64">
        <v>0</v>
      </c>
      <c r="J25" s="64">
        <v>10</v>
      </c>
      <c r="K25" s="64">
        <v>10</v>
      </c>
      <c r="L25" s="65" t="str">
        <f>IF(M25&lt;&gt;"","-","")</f>
        <v>-</v>
      </c>
      <c r="M25" s="119">
        <v>10</v>
      </c>
      <c r="N25" s="120"/>
      <c r="O25" s="120"/>
      <c r="P25" s="120"/>
      <c r="Q25" s="126">
        <f t="shared" si="4"/>
        <v>30</v>
      </c>
      <c r="R25" s="69"/>
      <c r="S25" s="123"/>
      <c r="T25" s="71">
        <f ca="1" t="shared" si="5"/>
        <v>87</v>
      </c>
      <c r="U25" s="60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</row>
    <row r="26" spans="1:52" s="32" customFormat="1" ht="15.75" customHeight="1">
      <c r="A26" s="33" t="str">
        <f ca="1" t="shared" si="1"/>
        <v>PDL</v>
      </c>
      <c r="B26" s="33">
        <f ca="1" t="shared" si="1"/>
        <v>49</v>
      </c>
      <c r="C26" s="22">
        <v>6</v>
      </c>
      <c r="D26" s="62" t="str">
        <f ca="1" t="shared" si="2"/>
        <v>ROY Fabien</v>
      </c>
      <c r="E26" s="33" t="str">
        <f ca="1" t="shared" si="2"/>
        <v>M</v>
      </c>
      <c r="F26" s="33">
        <v>50</v>
      </c>
      <c r="G26" s="118" t="str">
        <f ca="1" t="shared" si="3"/>
        <v>ALLIANCE MAINE ET LOIRE JUDO</v>
      </c>
      <c r="H26" s="63">
        <v>10</v>
      </c>
      <c r="I26" s="64">
        <v>0</v>
      </c>
      <c r="J26" s="64">
        <v>0</v>
      </c>
      <c r="K26" s="64">
        <v>0</v>
      </c>
      <c r="L26" s="65">
        <v>10</v>
      </c>
      <c r="M26" s="119"/>
      <c r="N26" s="120"/>
      <c r="O26" s="120"/>
      <c r="P26" s="120"/>
      <c r="Q26" s="126">
        <f t="shared" si="4"/>
        <v>20</v>
      </c>
      <c r="R26" s="69"/>
      <c r="S26" s="123"/>
      <c r="T26" s="71">
        <f ca="1" t="shared" si="5"/>
        <v>70</v>
      </c>
      <c r="U26" s="60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</row>
    <row r="27" spans="1:52" s="32" customFormat="1" ht="15.75" customHeight="1" thickBot="1">
      <c r="A27" s="33" t="str">
        <f ca="1" t="shared" si="1"/>
        <v>PDL</v>
      </c>
      <c r="B27" s="33">
        <f ca="1" t="shared" si="1"/>
        <v>49</v>
      </c>
      <c r="C27" s="22">
        <v>7</v>
      </c>
      <c r="D27" s="62" t="str">
        <f ca="1" t="shared" si="2"/>
        <v>LE Moal Antonin</v>
      </c>
      <c r="E27" s="33" t="str">
        <f ca="1" t="shared" si="2"/>
        <v>M</v>
      </c>
      <c r="F27" s="33">
        <v>10</v>
      </c>
      <c r="G27" s="118" t="str">
        <f ca="1" t="shared" si="3"/>
        <v>ALLIANCE MAINE ET LOIRE JUDO</v>
      </c>
      <c r="H27" s="63">
        <v>10</v>
      </c>
      <c r="I27" s="64">
        <v>0</v>
      </c>
      <c r="J27" s="64">
        <v>0</v>
      </c>
      <c r="K27" s="64">
        <v>0</v>
      </c>
      <c r="L27" s="65">
        <v>10</v>
      </c>
      <c r="M27" s="119"/>
      <c r="N27" s="120"/>
      <c r="O27" s="120"/>
      <c r="P27" s="120"/>
      <c r="Q27" s="126">
        <f t="shared" si="4"/>
        <v>20</v>
      </c>
      <c r="R27" s="69"/>
      <c r="S27" s="123"/>
      <c r="T27" s="71">
        <f ca="1" t="shared" si="5"/>
        <v>30</v>
      </c>
      <c r="U27" s="60"/>
      <c r="V27" s="47"/>
      <c r="W27" s="47"/>
      <c r="X27" s="47"/>
      <c r="Y27" s="47"/>
      <c r="Z27" s="79" t="s">
        <v>82</v>
      </c>
      <c r="AA27" s="79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</row>
    <row r="28" spans="1:52" s="32" customFormat="1" ht="15.75" customHeight="1">
      <c r="A28" s="33" t="str">
        <f ca="1" t="shared" si="1"/>
        <v>PDL</v>
      </c>
      <c r="B28" s="33">
        <f ca="1" t="shared" si="1"/>
        <v>72</v>
      </c>
      <c r="C28" s="22">
        <v>8</v>
      </c>
      <c r="D28" s="62" t="str">
        <f ca="1" t="shared" si="2"/>
        <v>FONTAINE Amaury</v>
      </c>
      <c r="E28" s="33" t="str">
        <f ca="1" t="shared" si="2"/>
        <v>M</v>
      </c>
      <c r="F28" s="33">
        <v>50</v>
      </c>
      <c r="G28" s="118" t="str">
        <f ca="1" t="shared" si="3"/>
        <v>JUDO CLUB SABOLIEN</v>
      </c>
      <c r="H28" s="63">
        <v>10</v>
      </c>
      <c r="I28" s="64">
        <v>10</v>
      </c>
      <c r="J28" s="64">
        <v>0</v>
      </c>
      <c r="K28" s="64">
        <v>0</v>
      </c>
      <c r="L28" s="65" t="str">
        <f>IF(M28&lt;&gt;"","-","")</f>
        <v>-</v>
      </c>
      <c r="M28" s="119">
        <v>0</v>
      </c>
      <c r="N28" s="120"/>
      <c r="O28" s="120"/>
      <c r="P28" s="120"/>
      <c r="Q28" s="126">
        <f t="shared" si="4"/>
        <v>20</v>
      </c>
      <c r="R28" s="69"/>
      <c r="S28" s="123"/>
      <c r="T28" s="71">
        <f ca="1" t="shared" si="5"/>
        <v>70</v>
      </c>
      <c r="U28" s="60"/>
      <c r="V28" s="47"/>
      <c r="W28" s="47"/>
      <c r="X28" s="47"/>
      <c r="Y28" s="47"/>
      <c r="Z28" s="129" t="s">
        <v>83</v>
      </c>
      <c r="AA28" s="130" t="s">
        <v>84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</row>
    <row r="29" spans="1:52" s="32" customFormat="1" ht="15.75" customHeight="1">
      <c r="A29" s="33" t="str">
        <f ca="1" t="shared" si="1"/>
        <v>PDL</v>
      </c>
      <c r="B29" s="33">
        <f ca="1" t="shared" si="1"/>
        <v>49</v>
      </c>
      <c r="C29" s="22">
        <v>9</v>
      </c>
      <c r="D29" s="62" t="str">
        <f ca="1" t="shared" si="2"/>
        <v>GASQUET Romain</v>
      </c>
      <c r="E29" s="33" t="str">
        <f ca="1" t="shared" si="2"/>
        <v>M</v>
      </c>
      <c r="F29" s="33">
        <v>10</v>
      </c>
      <c r="G29" s="118" t="str">
        <f ca="1" t="shared" si="3"/>
        <v>OLYMPIQUE JUDO CHEMILLE</v>
      </c>
      <c r="H29" s="63">
        <v>0</v>
      </c>
      <c r="I29" s="64">
        <v>0</v>
      </c>
      <c r="J29" s="64">
        <v>10</v>
      </c>
      <c r="K29" s="64">
        <v>0</v>
      </c>
      <c r="L29" s="65">
        <v>10</v>
      </c>
      <c r="M29" s="119"/>
      <c r="N29" s="120"/>
      <c r="O29" s="120"/>
      <c r="P29" s="120"/>
      <c r="Q29" s="126">
        <f t="shared" si="4"/>
        <v>20</v>
      </c>
      <c r="R29" s="69"/>
      <c r="S29" s="123"/>
      <c r="T29" s="71">
        <f ca="1" t="shared" si="5"/>
        <v>30</v>
      </c>
      <c r="U29" s="60"/>
      <c r="V29" s="47"/>
      <c r="W29" s="47"/>
      <c r="X29" s="47"/>
      <c r="Y29" s="47"/>
      <c r="Z29" s="131">
        <v>7</v>
      </c>
      <c r="AA29" s="132">
        <v>10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</row>
    <row r="30" spans="1:52" s="32" customFormat="1" ht="15.75" customHeight="1" thickBot="1">
      <c r="A30" s="33" t="str">
        <f ca="1" t="shared" si="1"/>
        <v>PDL</v>
      </c>
      <c r="B30" s="33">
        <f ca="1" t="shared" si="1"/>
        <v>49</v>
      </c>
      <c r="C30" s="22">
        <v>10</v>
      </c>
      <c r="D30" s="62" t="str">
        <f ca="1" t="shared" si="2"/>
        <v>PONS Nicolas</v>
      </c>
      <c r="E30" s="33" t="str">
        <f ca="1" t="shared" si="2"/>
        <v>M</v>
      </c>
      <c r="F30" s="33">
        <v>0</v>
      </c>
      <c r="G30" s="118" t="str">
        <f ca="1" t="shared" si="3"/>
        <v>OLYMPIQUE JUDO CHEMILLE</v>
      </c>
      <c r="H30" s="86">
        <v>0</v>
      </c>
      <c r="I30" s="87">
        <v>0</v>
      </c>
      <c r="J30" s="87">
        <v>10</v>
      </c>
      <c r="K30" s="87">
        <v>0</v>
      </c>
      <c r="L30" s="88">
        <v>0</v>
      </c>
      <c r="M30" s="133"/>
      <c r="N30" s="134"/>
      <c r="O30" s="134"/>
      <c r="P30" s="134"/>
      <c r="Q30" s="135">
        <f t="shared" si="4"/>
        <v>10</v>
      </c>
      <c r="R30" s="91"/>
      <c r="S30" s="123"/>
      <c r="T30" s="71">
        <f ca="1" t="shared" si="5"/>
        <v>10</v>
      </c>
      <c r="U30" s="60"/>
      <c r="V30" s="47"/>
      <c r="W30" s="47"/>
      <c r="X30" s="47"/>
      <c r="Y30" s="47"/>
      <c r="Z30" s="92"/>
      <c r="AA30" s="93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</row>
    <row r="31" spans="1:52" s="32" customFormat="1" ht="11.25">
      <c r="A31" s="47"/>
      <c r="B31" s="47"/>
      <c r="C31" s="47"/>
      <c r="D31" s="73"/>
      <c r="E31" s="73"/>
      <c r="F31" s="73"/>
      <c r="G31" s="73"/>
      <c r="H31" s="73"/>
      <c r="I31" s="73"/>
      <c r="J31" s="73"/>
      <c r="K31" s="73"/>
      <c r="L31" s="73"/>
      <c r="M31" s="47"/>
      <c r="N31" s="47" t="s">
        <v>85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</row>
    <row r="32" spans="1:52" s="32" customFormat="1" ht="11.25" hidden="1">
      <c r="A32" s="47"/>
      <c r="B32" s="47"/>
      <c r="C32" s="45">
        <f>COUNT(H21:P30)/2</f>
        <v>24</v>
      </c>
      <c r="D32" s="45"/>
      <c r="F32" s="47"/>
      <c r="G32" s="94" t="s">
        <v>86</v>
      </c>
      <c r="H32" s="95">
        <v>1</v>
      </c>
      <c r="I32" s="95">
        <v>2</v>
      </c>
      <c r="J32" s="95">
        <v>3</v>
      </c>
      <c r="K32" s="95">
        <v>4</v>
      </c>
      <c r="L32" s="95">
        <v>5</v>
      </c>
      <c r="M32" s="95">
        <v>6</v>
      </c>
      <c r="N32" s="95">
        <v>7</v>
      </c>
      <c r="O32" s="95">
        <v>8</v>
      </c>
      <c r="P32" s="95">
        <v>9</v>
      </c>
      <c r="Q32" s="95">
        <v>10</v>
      </c>
      <c r="R32" s="95">
        <v>11</v>
      </c>
      <c r="S32" s="95">
        <v>12</v>
      </c>
      <c r="T32" s="95">
        <v>13</v>
      </c>
      <c r="U32" s="95">
        <v>14</v>
      </c>
      <c r="V32" s="95">
        <v>15</v>
      </c>
      <c r="W32" s="95">
        <v>16</v>
      </c>
      <c r="X32" s="95">
        <v>17</v>
      </c>
      <c r="Y32" s="95"/>
      <c r="Z32" s="95">
        <v>18</v>
      </c>
      <c r="AA32" s="95">
        <v>19</v>
      </c>
      <c r="AB32" s="95"/>
      <c r="AC32" s="95">
        <v>20</v>
      </c>
      <c r="AD32" s="95">
        <v>21</v>
      </c>
      <c r="AE32" s="95">
        <v>22</v>
      </c>
      <c r="AF32" s="95">
        <v>23</v>
      </c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>
        <v>24</v>
      </c>
      <c r="AW32" s="96"/>
      <c r="AX32" s="96"/>
      <c r="AY32" s="96"/>
      <c r="AZ32" s="96"/>
    </row>
    <row r="33" spans="1:52" s="32" customFormat="1" ht="11.25" hidden="1">
      <c r="A33" s="47"/>
      <c r="B33" s="47"/>
      <c r="F33" s="47"/>
      <c r="G33" s="136" t="s">
        <v>87</v>
      </c>
      <c r="H33" s="95">
        <v>1</v>
      </c>
      <c r="I33" s="95">
        <v>1</v>
      </c>
      <c r="J33" s="95">
        <v>1</v>
      </c>
      <c r="K33" s="95">
        <v>1</v>
      </c>
      <c r="L33" s="95">
        <v>1</v>
      </c>
      <c r="M33" s="95">
        <v>2</v>
      </c>
      <c r="N33" s="95">
        <v>2</v>
      </c>
      <c r="O33" s="95">
        <v>2</v>
      </c>
      <c r="P33" s="95">
        <v>2</v>
      </c>
      <c r="Q33" s="95">
        <v>2</v>
      </c>
      <c r="R33" s="95">
        <v>3</v>
      </c>
      <c r="S33" s="95">
        <v>3</v>
      </c>
      <c r="T33" s="95">
        <v>3</v>
      </c>
      <c r="U33" s="95">
        <v>3</v>
      </c>
      <c r="V33" s="95">
        <v>4</v>
      </c>
      <c r="W33" s="95">
        <v>4</v>
      </c>
      <c r="X33" s="95">
        <v>4</v>
      </c>
      <c r="Y33" s="95"/>
      <c r="Z33" s="95">
        <v>4</v>
      </c>
      <c r="AA33" s="95">
        <v>5</v>
      </c>
      <c r="AB33" s="95"/>
      <c r="AC33" s="95">
        <v>5</v>
      </c>
      <c r="AD33" s="95">
        <v>5</v>
      </c>
      <c r="AE33" s="95">
        <v>5</v>
      </c>
      <c r="AF33" s="95">
        <v>4</v>
      </c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>
        <v>1</v>
      </c>
      <c r="AW33" s="96"/>
      <c r="AX33" s="96"/>
      <c r="AY33" s="96"/>
      <c r="AZ33" s="96"/>
    </row>
    <row r="34" spans="1:52" s="32" customFormat="1" ht="11.25" hidden="1">
      <c r="A34" s="47"/>
      <c r="B34" s="47"/>
      <c r="C34" s="45"/>
      <c r="F34" s="47"/>
      <c r="G34" s="136" t="s">
        <v>88</v>
      </c>
      <c r="H34" s="95">
        <v>1</v>
      </c>
      <c r="I34" s="95">
        <v>1</v>
      </c>
      <c r="J34" s="95">
        <v>1</v>
      </c>
      <c r="K34" s="95">
        <v>1</v>
      </c>
      <c r="L34" s="95">
        <v>2</v>
      </c>
      <c r="M34" s="95">
        <v>1</v>
      </c>
      <c r="N34" s="95">
        <v>2</v>
      </c>
      <c r="O34" s="95">
        <v>2</v>
      </c>
      <c r="P34" s="95">
        <v>2</v>
      </c>
      <c r="Q34" s="95">
        <v>2</v>
      </c>
      <c r="R34" s="95">
        <v>3</v>
      </c>
      <c r="S34" s="95">
        <v>3</v>
      </c>
      <c r="T34" s="95">
        <v>3</v>
      </c>
      <c r="U34" s="95">
        <v>3</v>
      </c>
      <c r="V34" s="95">
        <v>3</v>
      </c>
      <c r="W34" s="95">
        <v>3</v>
      </c>
      <c r="X34" s="95">
        <v>4</v>
      </c>
      <c r="Y34" s="95"/>
      <c r="Z34" s="95">
        <v>4</v>
      </c>
      <c r="AA34" s="95">
        <v>5</v>
      </c>
      <c r="AB34" s="95"/>
      <c r="AC34" s="95">
        <v>4</v>
      </c>
      <c r="AD34" s="95">
        <v>4</v>
      </c>
      <c r="AE34" s="95">
        <v>5</v>
      </c>
      <c r="AF34" s="95">
        <v>5</v>
      </c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>
        <v>1</v>
      </c>
      <c r="AW34" s="96"/>
      <c r="AX34" s="96"/>
      <c r="AY34" s="96"/>
      <c r="AZ34" s="96"/>
    </row>
  </sheetData>
  <sheetProtection selectLockedCells="1"/>
  <mergeCells count="32">
    <mergeCell ref="P1:R1"/>
    <mergeCell ref="K2:N2"/>
    <mergeCell ref="P2:P3"/>
    <mergeCell ref="Q2:Q3"/>
    <mergeCell ref="R2:R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W20:AA20"/>
    <mergeCell ref="T20:U20"/>
    <mergeCell ref="T22:U22"/>
    <mergeCell ref="T23:U23"/>
    <mergeCell ref="Q25:R25"/>
    <mergeCell ref="Q27:R27"/>
    <mergeCell ref="Q28:R28"/>
    <mergeCell ref="Q29:R29"/>
    <mergeCell ref="Q30:R30"/>
    <mergeCell ref="AA29:AA30"/>
    <mergeCell ref="T29:U29"/>
    <mergeCell ref="Z27:AA27"/>
    <mergeCell ref="T30:U30"/>
    <mergeCell ref="T25:U25"/>
    <mergeCell ref="T26:U26"/>
    <mergeCell ref="T27:U27"/>
    <mergeCell ref="Z29:Z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Z34"/>
  <sheetViews>
    <sheetView zoomScale="92" zoomScaleNormal="92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BA25" sqref="BA25"/>
    </sheetView>
  </sheetViews>
  <sheetFormatPr defaultColWidth="11.421875" defaultRowHeight="12.75"/>
  <cols>
    <col min="1" max="1" width="6.140625" style="97" bestFit="1" customWidth="1"/>
    <col min="2" max="2" width="5.140625" style="97" bestFit="1" customWidth="1"/>
    <col min="3" max="3" width="4.421875" style="100" bestFit="1" customWidth="1"/>
    <col min="4" max="4" width="22.140625" style="99" customWidth="1"/>
    <col min="5" max="5" width="3.140625" style="99" customWidth="1"/>
    <col min="6" max="6" width="7.7109375" style="97" customWidth="1"/>
    <col min="7" max="7" width="19.421875" style="99" customWidth="1"/>
    <col min="8" max="32" width="4.00390625" style="99" customWidth="1"/>
    <col min="33" max="36" width="4.00390625" style="97" hidden="1" customWidth="1"/>
    <col min="37" max="37" width="4.00390625" style="97" customWidth="1"/>
    <col min="38" max="52" width="4.00390625" style="97" hidden="1" customWidth="1"/>
    <col min="53" max="16384" width="11.421875" style="99" customWidth="1"/>
  </cols>
  <sheetData>
    <row r="1" spans="3:22" ht="13.5" thickBot="1">
      <c r="C1" s="98">
        <v>10</v>
      </c>
      <c r="F1" s="5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</row>
    <row r="2" spans="6:22" ht="16.5" customHeight="1" thickBot="1">
      <c r="F2" s="8" t="s">
        <v>1</v>
      </c>
      <c r="G2" s="9" t="s">
        <v>210</v>
      </c>
      <c r="H2" s="3">
        <v>2</v>
      </c>
      <c r="I2" s="3"/>
      <c r="J2" s="10" t="s">
        <v>3</v>
      </c>
      <c r="K2" s="101">
        <f ca="1">TODAY()</f>
        <v>41715</v>
      </c>
      <c r="L2" s="101"/>
      <c r="M2" s="101"/>
      <c r="N2" s="101"/>
      <c r="O2" s="3"/>
      <c r="P2" s="12" t="s">
        <v>194</v>
      </c>
      <c r="Q2" s="12"/>
      <c r="R2" s="13"/>
      <c r="S2" s="3"/>
      <c r="V2" s="5"/>
    </row>
    <row r="3" spans="6:22" ht="13.5" customHeight="1" thickBot="1">
      <c r="F3" s="5"/>
      <c r="G3" s="3"/>
      <c r="H3" s="20"/>
      <c r="I3" s="20"/>
      <c r="J3" s="3"/>
      <c r="K3" s="3"/>
      <c r="L3" s="3"/>
      <c r="M3" s="3"/>
      <c r="N3" s="3"/>
      <c r="O3" s="3"/>
      <c r="P3" s="14"/>
      <c r="Q3" s="14"/>
      <c r="R3" s="15"/>
      <c r="S3" s="3"/>
      <c r="T3" s="3"/>
      <c r="U3" s="3"/>
      <c r="V3" s="5"/>
    </row>
    <row r="4" spans="6:22" ht="12.75">
      <c r="F4" s="99"/>
      <c r="G4" s="102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6:22" ht="12.75">
      <c r="F5" s="17" t="s">
        <v>6</v>
      </c>
      <c r="G5" s="10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6:22" ht="12.75">
      <c r="F6" s="5"/>
      <c r="G6" s="104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105"/>
      <c r="X7" s="105"/>
      <c r="Y7" s="105"/>
      <c r="Z7" s="105"/>
      <c r="AA7" s="105"/>
      <c r="AB7" s="105"/>
      <c r="AC7" s="105"/>
      <c r="AD7" s="106"/>
      <c r="AE7" s="106"/>
      <c r="AF7" s="106"/>
    </row>
    <row r="8" spans="1:52" s="32" customFormat="1" ht="14.25" customHeight="1">
      <c r="A8" s="22" t="s">
        <v>8</v>
      </c>
      <c r="B8" s="22" t="s">
        <v>9</v>
      </c>
      <c r="C8" s="23" t="s">
        <v>10</v>
      </c>
      <c r="D8" s="23" t="s">
        <v>11</v>
      </c>
      <c r="E8" s="23" t="s">
        <v>12</v>
      </c>
      <c r="F8" s="23" t="s">
        <v>13</v>
      </c>
      <c r="G8" s="23" t="s">
        <v>14</v>
      </c>
      <c r="H8" s="28" t="s">
        <v>36</v>
      </c>
      <c r="I8" s="28" t="s">
        <v>91</v>
      </c>
      <c r="J8" s="28" t="s">
        <v>25</v>
      </c>
      <c r="K8" s="28" t="s">
        <v>92</v>
      </c>
      <c r="L8" s="28" t="s">
        <v>93</v>
      </c>
      <c r="M8" s="28" t="s">
        <v>24</v>
      </c>
      <c r="N8" s="28" t="s">
        <v>21</v>
      </c>
      <c r="O8" s="28" t="s">
        <v>23</v>
      </c>
      <c r="P8" s="28" t="s">
        <v>22</v>
      </c>
      <c r="Q8" s="28" t="s">
        <v>94</v>
      </c>
      <c r="R8" s="28" t="s">
        <v>15</v>
      </c>
      <c r="S8" s="28" t="s">
        <v>20</v>
      </c>
      <c r="T8" s="145" t="s">
        <v>95</v>
      </c>
      <c r="U8" s="28" t="s">
        <v>26</v>
      </c>
      <c r="V8" s="28" t="s">
        <v>96</v>
      </c>
      <c r="W8" s="28" t="s">
        <v>19</v>
      </c>
      <c r="X8" s="28" t="s">
        <v>97</v>
      </c>
      <c r="Y8" s="142" t="s">
        <v>37</v>
      </c>
      <c r="Z8" s="28" t="s">
        <v>32</v>
      </c>
      <c r="AA8" s="28" t="s">
        <v>30</v>
      </c>
      <c r="AB8" s="28" t="s">
        <v>31</v>
      </c>
      <c r="AC8" s="28" t="s">
        <v>98</v>
      </c>
      <c r="AD8" s="146" t="s">
        <v>29</v>
      </c>
      <c r="AE8" s="29" t="s">
        <v>99</v>
      </c>
      <c r="AF8" s="30" t="s">
        <v>100</v>
      </c>
      <c r="AG8" s="31" t="s">
        <v>35</v>
      </c>
      <c r="AH8" s="31" t="s">
        <v>33</v>
      </c>
      <c r="AI8" s="31" t="s">
        <v>101</v>
      </c>
      <c r="AJ8" s="31" t="s">
        <v>102</v>
      </c>
      <c r="AK8" s="26" t="s">
        <v>16</v>
      </c>
      <c r="AL8" s="31" t="s">
        <v>17</v>
      </c>
      <c r="AM8" s="31" t="s">
        <v>39</v>
      </c>
      <c r="AN8" s="31" t="s">
        <v>28</v>
      </c>
      <c r="AO8" s="31" t="s">
        <v>40</v>
      </c>
      <c r="AP8" s="31" t="s">
        <v>41</v>
      </c>
      <c r="AQ8" s="31" t="s">
        <v>134</v>
      </c>
      <c r="AR8" s="31" t="s">
        <v>103</v>
      </c>
      <c r="AS8" s="31" t="s">
        <v>38</v>
      </c>
      <c r="AT8" s="31" t="s">
        <v>104</v>
      </c>
      <c r="AU8" s="31" t="s">
        <v>105</v>
      </c>
      <c r="AV8" s="31" t="s">
        <v>27</v>
      </c>
      <c r="AW8" s="31" t="s">
        <v>34</v>
      </c>
      <c r="AX8" s="31" t="s">
        <v>18</v>
      </c>
      <c r="AY8" s="31" t="s">
        <v>42</v>
      </c>
      <c r="AZ8" s="31" t="s">
        <v>106</v>
      </c>
    </row>
    <row r="9" spans="1:52" s="47" customFormat="1" ht="24.75" customHeight="1">
      <c r="A9" s="33" t="s">
        <v>50</v>
      </c>
      <c r="B9" s="33">
        <v>49</v>
      </c>
      <c r="C9" s="34">
        <f aca="true" ca="1" t="shared" si="0" ref="C9:C18">OFFSET(C9,12,0)</f>
        <v>1</v>
      </c>
      <c r="D9" s="35" t="s">
        <v>211</v>
      </c>
      <c r="E9" s="33" t="s">
        <v>45</v>
      </c>
      <c r="F9" s="33">
        <v>68</v>
      </c>
      <c r="G9" s="36" t="s">
        <v>212</v>
      </c>
      <c r="H9" s="39" t="s">
        <v>49</v>
      </c>
      <c r="I9" s="38"/>
      <c r="J9" s="38"/>
      <c r="K9" s="38"/>
      <c r="L9" s="38"/>
      <c r="M9" s="39" t="s">
        <v>53</v>
      </c>
      <c r="N9" s="38"/>
      <c r="O9" s="38"/>
      <c r="P9" s="38"/>
      <c r="Q9" s="38"/>
      <c r="R9" s="39" t="s">
        <v>53</v>
      </c>
      <c r="S9" s="38"/>
      <c r="T9" s="38"/>
      <c r="U9" s="38"/>
      <c r="V9" s="38"/>
      <c r="W9" s="39" t="s">
        <v>53</v>
      </c>
      <c r="X9" s="38"/>
      <c r="Y9" s="38"/>
      <c r="Z9" s="38"/>
      <c r="AA9" s="39" t="s">
        <v>53</v>
      </c>
      <c r="AB9" s="38"/>
      <c r="AC9" s="38"/>
      <c r="AD9" s="38"/>
      <c r="AE9" s="38"/>
      <c r="AF9" s="38"/>
      <c r="AG9" s="40"/>
      <c r="AH9" s="40"/>
      <c r="AI9" s="40"/>
      <c r="AJ9" s="40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32" customFormat="1" ht="24.75" customHeight="1">
      <c r="A10" s="33" t="s">
        <v>43</v>
      </c>
      <c r="B10" s="33">
        <v>35</v>
      </c>
      <c r="C10" s="34">
        <f ca="1" t="shared" si="0"/>
        <v>2</v>
      </c>
      <c r="D10" s="35" t="s">
        <v>213</v>
      </c>
      <c r="E10" s="33" t="s">
        <v>45</v>
      </c>
      <c r="F10" s="33">
        <v>70</v>
      </c>
      <c r="G10" s="36" t="s">
        <v>162</v>
      </c>
      <c r="H10" s="38"/>
      <c r="I10" s="38"/>
      <c r="J10" s="39" t="s">
        <v>47</v>
      </c>
      <c r="K10" s="38"/>
      <c r="L10" s="38"/>
      <c r="M10" s="38"/>
      <c r="N10" s="38"/>
      <c r="O10" s="39" t="s">
        <v>47</v>
      </c>
      <c r="P10" s="38"/>
      <c r="Q10" s="38"/>
      <c r="R10" s="38"/>
      <c r="S10" s="39" t="s">
        <v>53</v>
      </c>
      <c r="T10" s="38"/>
      <c r="U10" s="38"/>
      <c r="V10" s="38"/>
      <c r="W10" s="38"/>
      <c r="X10" s="38"/>
      <c r="Y10" s="39"/>
      <c r="Z10" s="38"/>
      <c r="AA10" s="38"/>
      <c r="AB10" s="39" t="s">
        <v>49</v>
      </c>
      <c r="AC10" s="38"/>
      <c r="AD10" s="38"/>
      <c r="AE10" s="38"/>
      <c r="AF10" s="38"/>
      <c r="AG10" s="40"/>
      <c r="AH10" s="41"/>
      <c r="AI10" s="41"/>
      <c r="AJ10" s="41"/>
      <c r="AK10" s="40" t="s">
        <v>47</v>
      </c>
      <c r="AL10" s="41"/>
      <c r="AM10" s="41"/>
      <c r="AN10" s="41"/>
      <c r="AO10" s="41"/>
      <c r="AP10" s="41"/>
      <c r="AQ10" s="40"/>
      <c r="AR10" s="40"/>
      <c r="AS10" s="41"/>
      <c r="AT10" s="41"/>
      <c r="AU10" s="41"/>
      <c r="AV10" s="41"/>
      <c r="AW10" s="41"/>
      <c r="AX10" s="41"/>
      <c r="AY10" s="41"/>
      <c r="AZ10" s="41"/>
    </row>
    <row r="11" spans="1:52" s="32" customFormat="1" ht="24.75" customHeight="1">
      <c r="A11" s="33" t="s">
        <v>43</v>
      </c>
      <c r="B11" s="33">
        <v>35</v>
      </c>
      <c r="C11" s="34">
        <f ca="1" t="shared" si="0"/>
        <v>3</v>
      </c>
      <c r="D11" s="35" t="s">
        <v>214</v>
      </c>
      <c r="E11" s="33" t="s">
        <v>45</v>
      </c>
      <c r="F11" s="33">
        <v>71</v>
      </c>
      <c r="G11" s="36" t="s">
        <v>162</v>
      </c>
      <c r="H11" s="39" t="s">
        <v>129</v>
      </c>
      <c r="I11" s="38"/>
      <c r="J11" s="38"/>
      <c r="K11" s="38"/>
      <c r="L11" s="38"/>
      <c r="M11" s="38"/>
      <c r="N11" s="38"/>
      <c r="O11" s="38"/>
      <c r="P11" s="39" t="s">
        <v>53</v>
      </c>
      <c r="Q11" s="38"/>
      <c r="R11" s="38"/>
      <c r="S11" s="38"/>
      <c r="T11" s="38"/>
      <c r="U11" s="39" t="s">
        <v>129</v>
      </c>
      <c r="V11" s="38"/>
      <c r="W11" s="38"/>
      <c r="X11" s="38"/>
      <c r="Y11" s="38"/>
      <c r="Z11" s="39" t="s">
        <v>54</v>
      </c>
      <c r="AA11" s="38"/>
      <c r="AB11" s="38"/>
      <c r="AC11" s="38"/>
      <c r="AD11" s="39"/>
      <c r="AE11" s="38"/>
      <c r="AF11" s="38"/>
      <c r="AG11" s="41"/>
      <c r="AH11" s="41"/>
      <c r="AI11" s="41"/>
      <c r="AJ11" s="41"/>
      <c r="AK11" s="40" t="s">
        <v>47</v>
      </c>
      <c r="AL11" s="41"/>
      <c r="AM11" s="41"/>
      <c r="AN11" s="41"/>
      <c r="AO11" s="41"/>
      <c r="AP11" s="41"/>
      <c r="AQ11" s="41"/>
      <c r="AR11" s="41"/>
      <c r="AS11" s="40"/>
      <c r="AT11" s="40"/>
      <c r="AU11" s="40"/>
      <c r="AV11" s="41"/>
      <c r="AW11" s="41"/>
      <c r="AX11" s="41"/>
      <c r="AY11" s="41"/>
      <c r="AZ11" s="41"/>
    </row>
    <row r="12" spans="1:52" s="32" customFormat="1" ht="24.75" customHeight="1">
      <c r="A12" s="33" t="s">
        <v>43</v>
      </c>
      <c r="B12" s="33">
        <v>35</v>
      </c>
      <c r="C12" s="34">
        <f ca="1" t="shared" si="0"/>
        <v>4</v>
      </c>
      <c r="D12" s="35" t="s">
        <v>215</v>
      </c>
      <c r="E12" s="33" t="s">
        <v>45</v>
      </c>
      <c r="F12" s="33">
        <v>70</v>
      </c>
      <c r="G12" s="36" t="s">
        <v>56</v>
      </c>
      <c r="H12" s="38"/>
      <c r="I12" s="38"/>
      <c r="J12" s="39" t="s">
        <v>53</v>
      </c>
      <c r="K12" s="38"/>
      <c r="L12" s="38"/>
      <c r="M12" s="38"/>
      <c r="N12" s="39" t="s">
        <v>53</v>
      </c>
      <c r="O12" s="38"/>
      <c r="P12" s="38"/>
      <c r="Q12" s="38"/>
      <c r="R12" s="39" t="s">
        <v>47</v>
      </c>
      <c r="S12" s="38"/>
      <c r="T12" s="38"/>
      <c r="U12" s="38"/>
      <c r="V12" s="39" t="s">
        <v>53</v>
      </c>
      <c r="W12" s="38"/>
      <c r="X12" s="38"/>
      <c r="Y12" s="38"/>
      <c r="Z12" s="38"/>
      <c r="AA12" s="38"/>
      <c r="AB12" s="38"/>
      <c r="AC12" s="38"/>
      <c r="AD12" s="38"/>
      <c r="AE12" s="39" t="s">
        <v>57</v>
      </c>
      <c r="AF12" s="38"/>
      <c r="AG12" s="41"/>
      <c r="AH12" s="41"/>
      <c r="AI12" s="41"/>
      <c r="AJ12" s="41"/>
      <c r="AK12" s="41"/>
      <c r="AL12" s="40"/>
      <c r="AM12" s="40"/>
      <c r="AN12" s="40"/>
      <c r="AO12" s="41"/>
      <c r="AP12" s="41"/>
      <c r="AQ12" s="41"/>
      <c r="AR12" s="41"/>
      <c r="AS12" s="40"/>
      <c r="AT12" s="41"/>
      <c r="AU12" s="41"/>
      <c r="AV12" s="41"/>
      <c r="AW12" s="41"/>
      <c r="AX12" s="41"/>
      <c r="AY12" s="41"/>
      <c r="AZ12" s="41"/>
    </row>
    <row r="13" spans="1:52" s="32" customFormat="1" ht="24.75" customHeight="1">
      <c r="A13" s="33" t="s">
        <v>50</v>
      </c>
      <c r="B13" s="33">
        <v>49</v>
      </c>
      <c r="C13" s="34">
        <f ca="1" t="shared" si="0"/>
        <v>5</v>
      </c>
      <c r="D13" s="35" t="s">
        <v>216</v>
      </c>
      <c r="E13" s="33" t="s">
        <v>45</v>
      </c>
      <c r="F13" s="33">
        <v>70</v>
      </c>
      <c r="G13" s="36" t="s">
        <v>150</v>
      </c>
      <c r="H13" s="38"/>
      <c r="I13" s="38"/>
      <c r="J13" s="38"/>
      <c r="K13" s="39" t="s">
        <v>53</v>
      </c>
      <c r="L13" s="38"/>
      <c r="M13" s="38"/>
      <c r="N13" s="38"/>
      <c r="O13" s="38"/>
      <c r="P13" s="39" t="s">
        <v>47</v>
      </c>
      <c r="Q13" s="38"/>
      <c r="R13" s="38"/>
      <c r="S13" s="38"/>
      <c r="T13" s="38"/>
      <c r="U13" s="38"/>
      <c r="V13" s="38"/>
      <c r="W13" s="39" t="s">
        <v>47</v>
      </c>
      <c r="X13" s="38"/>
      <c r="Y13" s="38"/>
      <c r="Z13" s="38"/>
      <c r="AA13" s="38"/>
      <c r="AB13" s="39" t="s">
        <v>47</v>
      </c>
      <c r="AC13" s="38"/>
      <c r="AD13" s="38"/>
      <c r="AE13" s="38"/>
      <c r="AF13" s="39" t="s">
        <v>57</v>
      </c>
      <c r="AG13" s="41"/>
      <c r="AH13" s="41"/>
      <c r="AI13" s="41"/>
      <c r="AJ13" s="41"/>
      <c r="AK13" s="41"/>
      <c r="AL13" s="40"/>
      <c r="AM13" s="41"/>
      <c r="AN13" s="41"/>
      <c r="AO13" s="40"/>
      <c r="AP13" s="40"/>
      <c r="AQ13" s="41"/>
      <c r="AR13" s="41"/>
      <c r="AS13" s="41"/>
      <c r="AT13" s="41"/>
      <c r="AU13" s="41"/>
      <c r="AV13" s="40"/>
      <c r="AW13" s="41"/>
      <c r="AX13" s="41"/>
      <c r="AY13" s="41"/>
      <c r="AZ13" s="41"/>
    </row>
    <row r="14" spans="1:52" s="32" customFormat="1" ht="24.75" customHeight="1">
      <c r="A14" s="33" t="s">
        <v>50</v>
      </c>
      <c r="B14" s="33">
        <v>49</v>
      </c>
      <c r="C14" s="34">
        <f ca="1" t="shared" si="0"/>
        <v>6</v>
      </c>
      <c r="D14" s="35" t="s">
        <v>217</v>
      </c>
      <c r="E14" s="33" t="s">
        <v>45</v>
      </c>
      <c r="F14" s="33">
        <v>82</v>
      </c>
      <c r="G14" s="36" t="s">
        <v>150</v>
      </c>
      <c r="H14" s="38"/>
      <c r="I14" s="38"/>
      <c r="J14" s="38"/>
      <c r="K14" s="38"/>
      <c r="L14" s="38"/>
      <c r="M14" s="39" t="s">
        <v>47</v>
      </c>
      <c r="N14" s="38"/>
      <c r="O14" s="38"/>
      <c r="P14" s="38"/>
      <c r="Q14" s="39" t="s">
        <v>47</v>
      </c>
      <c r="R14" s="38"/>
      <c r="S14" s="39" t="s">
        <v>47</v>
      </c>
      <c r="T14" s="38"/>
      <c r="U14" s="38"/>
      <c r="V14" s="38"/>
      <c r="W14" s="38"/>
      <c r="X14" s="38"/>
      <c r="Y14" s="38"/>
      <c r="Z14" s="39" t="s">
        <v>47</v>
      </c>
      <c r="AA14" s="38"/>
      <c r="AB14" s="38"/>
      <c r="AC14" s="39" t="s">
        <v>218</v>
      </c>
      <c r="AD14" s="38"/>
      <c r="AE14" s="38"/>
      <c r="AF14" s="38"/>
      <c r="AG14" s="41"/>
      <c r="AH14" s="41"/>
      <c r="AI14" s="41"/>
      <c r="AJ14" s="41"/>
      <c r="AK14" s="41"/>
      <c r="AL14" s="41"/>
      <c r="AM14" s="40"/>
      <c r="AN14" s="41"/>
      <c r="AO14" s="40"/>
      <c r="AP14" s="41"/>
      <c r="AQ14" s="41"/>
      <c r="AR14" s="41"/>
      <c r="AS14" s="41"/>
      <c r="AT14" s="41"/>
      <c r="AU14" s="41"/>
      <c r="AV14" s="41"/>
      <c r="AW14" s="40"/>
      <c r="AX14" s="40"/>
      <c r="AY14" s="41"/>
      <c r="AZ14" s="41"/>
    </row>
    <row r="15" spans="1:52" s="32" customFormat="1" ht="24.75" customHeight="1">
      <c r="A15" s="33" t="s">
        <v>50</v>
      </c>
      <c r="B15" s="33">
        <v>49</v>
      </c>
      <c r="C15" s="34">
        <f ca="1" t="shared" si="0"/>
        <v>7</v>
      </c>
      <c r="D15" s="35" t="s">
        <v>219</v>
      </c>
      <c r="E15" s="33" t="s">
        <v>45</v>
      </c>
      <c r="F15" s="33">
        <v>72</v>
      </c>
      <c r="G15" s="36" t="s">
        <v>220</v>
      </c>
      <c r="H15" s="38"/>
      <c r="I15" s="38"/>
      <c r="J15" s="38"/>
      <c r="K15" s="38"/>
      <c r="L15" s="39" t="s">
        <v>54</v>
      </c>
      <c r="M15" s="38"/>
      <c r="N15" s="38"/>
      <c r="O15" s="39" t="s">
        <v>169</v>
      </c>
      <c r="P15" s="38"/>
      <c r="Q15" s="38"/>
      <c r="R15" s="38"/>
      <c r="S15" s="38"/>
      <c r="T15" s="38"/>
      <c r="U15" s="39" t="s">
        <v>47</v>
      </c>
      <c r="V15" s="38"/>
      <c r="W15" s="38"/>
      <c r="X15" s="39" t="s">
        <v>47</v>
      </c>
      <c r="Y15" s="38"/>
      <c r="Z15" s="38"/>
      <c r="AA15" s="39" t="s">
        <v>47</v>
      </c>
      <c r="AB15" s="38"/>
      <c r="AC15" s="38"/>
      <c r="AD15" s="38"/>
      <c r="AE15" s="38"/>
      <c r="AF15" s="38"/>
      <c r="AG15" s="41"/>
      <c r="AH15" s="41"/>
      <c r="AI15" s="41"/>
      <c r="AJ15" s="41"/>
      <c r="AK15" s="41"/>
      <c r="AL15" s="41"/>
      <c r="AM15" s="41"/>
      <c r="AN15" s="40"/>
      <c r="AO15" s="41"/>
      <c r="AP15" s="40"/>
      <c r="AQ15" s="41"/>
      <c r="AR15" s="41"/>
      <c r="AS15" s="41"/>
      <c r="AT15" s="41"/>
      <c r="AU15" s="41"/>
      <c r="AV15" s="41"/>
      <c r="AW15" s="40"/>
      <c r="AX15" s="41"/>
      <c r="AY15" s="40"/>
      <c r="AZ15" s="41"/>
    </row>
    <row r="16" spans="1:52" s="32" customFormat="1" ht="24.75" customHeight="1">
      <c r="A16" s="33" t="s">
        <v>50</v>
      </c>
      <c r="B16" s="33">
        <v>49</v>
      </c>
      <c r="C16" s="34">
        <f ca="1" t="shared" si="0"/>
        <v>8</v>
      </c>
      <c r="D16" s="143" t="s">
        <v>221</v>
      </c>
      <c r="E16" s="33" t="s">
        <v>45</v>
      </c>
      <c r="F16" s="33">
        <v>78</v>
      </c>
      <c r="G16" s="36" t="s">
        <v>220</v>
      </c>
      <c r="H16" s="38"/>
      <c r="I16" s="39" t="s">
        <v>68</v>
      </c>
      <c r="J16" s="38"/>
      <c r="K16" s="38"/>
      <c r="L16" s="38"/>
      <c r="M16" s="38"/>
      <c r="N16" s="39" t="s">
        <v>47</v>
      </c>
      <c r="O16" s="38"/>
      <c r="P16" s="38"/>
      <c r="Q16" s="38"/>
      <c r="R16" s="38"/>
      <c r="S16" s="38"/>
      <c r="T16" s="39"/>
      <c r="U16" s="38"/>
      <c r="V16" s="38"/>
      <c r="W16" s="38"/>
      <c r="X16" s="38"/>
      <c r="Y16" s="39"/>
      <c r="Z16" s="38"/>
      <c r="AA16" s="38"/>
      <c r="AB16" s="38"/>
      <c r="AC16" s="38"/>
      <c r="AD16" s="39"/>
      <c r="AE16" s="38"/>
      <c r="AF16" s="38"/>
      <c r="AG16" s="41"/>
      <c r="AH16" s="40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0"/>
      <c r="AW16" s="41"/>
      <c r="AX16" s="40"/>
      <c r="AY16" s="40"/>
      <c r="AZ16" s="41"/>
    </row>
    <row r="17" spans="1:52" s="32" customFormat="1" ht="24.75" customHeight="1">
      <c r="A17" s="33" t="s">
        <v>50</v>
      </c>
      <c r="B17" s="33">
        <v>53</v>
      </c>
      <c r="C17" s="34">
        <f ca="1" t="shared" si="0"/>
        <v>9</v>
      </c>
      <c r="D17" s="143" t="s">
        <v>222</v>
      </c>
      <c r="E17" s="33" t="s">
        <v>45</v>
      </c>
      <c r="F17" s="33">
        <v>73</v>
      </c>
      <c r="G17" s="36" t="s">
        <v>223</v>
      </c>
      <c r="H17" s="38"/>
      <c r="I17" s="38"/>
      <c r="J17" s="38"/>
      <c r="K17" s="39" t="s">
        <v>47</v>
      </c>
      <c r="L17" s="38"/>
      <c r="M17" s="38"/>
      <c r="N17" s="38"/>
      <c r="O17" s="38"/>
      <c r="P17" s="38"/>
      <c r="Q17" s="39" t="s">
        <v>224</v>
      </c>
      <c r="R17" s="38"/>
      <c r="S17" s="38"/>
      <c r="T17" s="39"/>
      <c r="U17" s="38"/>
      <c r="V17" s="38"/>
      <c r="W17" s="38"/>
      <c r="X17" s="39" t="s">
        <v>49</v>
      </c>
      <c r="Y17" s="38"/>
      <c r="Z17" s="38"/>
      <c r="AA17" s="38"/>
      <c r="AB17" s="38"/>
      <c r="AC17" s="38"/>
      <c r="AD17" s="38"/>
      <c r="AE17" s="39" t="s">
        <v>47</v>
      </c>
      <c r="AF17" s="38"/>
      <c r="AG17" s="41"/>
      <c r="AH17" s="41"/>
      <c r="AI17" s="40"/>
      <c r="AJ17" s="41"/>
      <c r="AK17" s="41"/>
      <c r="AL17" s="41"/>
      <c r="AM17" s="41"/>
      <c r="AN17" s="41"/>
      <c r="AO17" s="41"/>
      <c r="AP17" s="41"/>
      <c r="AQ17" s="40"/>
      <c r="AR17" s="41"/>
      <c r="AS17" s="41"/>
      <c r="AT17" s="40"/>
      <c r="AU17" s="41"/>
      <c r="AV17" s="41"/>
      <c r="AW17" s="41"/>
      <c r="AX17" s="41"/>
      <c r="AY17" s="41"/>
      <c r="AZ17" s="40"/>
    </row>
    <row r="18" spans="1:52" s="32" customFormat="1" ht="24.75" customHeight="1">
      <c r="A18" s="33" t="s">
        <v>50</v>
      </c>
      <c r="B18" s="33">
        <v>72</v>
      </c>
      <c r="C18" s="34">
        <f ca="1" t="shared" si="0"/>
        <v>10</v>
      </c>
      <c r="D18" s="35" t="s">
        <v>225</v>
      </c>
      <c r="E18" s="33" t="s">
        <v>45</v>
      </c>
      <c r="F18" s="33">
        <v>86</v>
      </c>
      <c r="G18" s="36" t="s">
        <v>226</v>
      </c>
      <c r="H18" s="38"/>
      <c r="I18" s="39" t="s">
        <v>47</v>
      </c>
      <c r="J18" s="38"/>
      <c r="K18" s="38"/>
      <c r="L18" s="39" t="s">
        <v>47</v>
      </c>
      <c r="M18" s="38"/>
      <c r="N18" s="38"/>
      <c r="O18" s="38"/>
      <c r="P18" s="38"/>
      <c r="Q18" s="38"/>
      <c r="R18" s="38"/>
      <c r="S18" s="38"/>
      <c r="T18" s="38"/>
      <c r="U18" s="38"/>
      <c r="V18" s="39" t="s">
        <v>47</v>
      </c>
      <c r="W18" s="38"/>
      <c r="X18" s="38"/>
      <c r="Y18" s="38"/>
      <c r="Z18" s="38"/>
      <c r="AA18" s="38"/>
      <c r="AB18" s="38"/>
      <c r="AC18" s="39" t="s">
        <v>129</v>
      </c>
      <c r="AD18" s="38"/>
      <c r="AE18" s="38"/>
      <c r="AF18" s="39" t="s">
        <v>47</v>
      </c>
      <c r="AG18" s="41"/>
      <c r="AH18" s="41"/>
      <c r="AI18" s="41"/>
      <c r="AJ18" s="40"/>
      <c r="AK18" s="41"/>
      <c r="AL18" s="41"/>
      <c r="AM18" s="41"/>
      <c r="AN18" s="41"/>
      <c r="AO18" s="41"/>
      <c r="AP18" s="41"/>
      <c r="AQ18" s="41"/>
      <c r="AR18" s="40"/>
      <c r="AS18" s="41"/>
      <c r="AT18" s="41"/>
      <c r="AU18" s="40"/>
      <c r="AV18" s="41"/>
      <c r="AW18" s="41"/>
      <c r="AX18" s="41"/>
      <c r="AY18" s="41"/>
      <c r="AZ18" s="40"/>
    </row>
    <row r="19" spans="1:52" s="32" customFormat="1" ht="24.75" customHeight="1" thickBot="1">
      <c r="A19" s="47"/>
      <c r="B19" s="47"/>
      <c r="C19" s="45"/>
      <c r="D19" s="46"/>
      <c r="E19" s="46"/>
      <c r="F19" s="46"/>
      <c r="G19" s="46"/>
      <c r="H19" s="47"/>
      <c r="I19" s="47"/>
      <c r="J19" s="47"/>
      <c r="K19" s="47"/>
      <c r="L19" s="47"/>
      <c r="M19" s="48" t="s">
        <v>69</v>
      </c>
      <c r="N19" s="48"/>
      <c r="O19" s="48"/>
      <c r="P19" s="48"/>
      <c r="Q19" s="109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</row>
    <row r="20" spans="1:52" s="32" customFormat="1" ht="24" customHeight="1" thickBot="1">
      <c r="A20" s="22" t="s">
        <v>8</v>
      </c>
      <c r="B20" s="22" t="s">
        <v>9</v>
      </c>
      <c r="C20" s="23" t="s">
        <v>10</v>
      </c>
      <c r="D20" s="24" t="s">
        <v>11</v>
      </c>
      <c r="E20" s="24" t="s">
        <v>12</v>
      </c>
      <c r="F20" s="110" t="s">
        <v>70</v>
      </c>
      <c r="G20" s="25" t="s">
        <v>14</v>
      </c>
      <c r="H20" s="80" t="s">
        <v>71</v>
      </c>
      <c r="I20" s="111" t="s">
        <v>72</v>
      </c>
      <c r="J20" s="111" t="s">
        <v>73</v>
      </c>
      <c r="K20" s="111" t="s">
        <v>74</v>
      </c>
      <c r="L20" s="81" t="s">
        <v>75</v>
      </c>
      <c r="M20" s="112" t="s">
        <v>76</v>
      </c>
      <c r="N20" s="113" t="s">
        <v>77</v>
      </c>
      <c r="O20" s="113" t="s">
        <v>130</v>
      </c>
      <c r="P20" s="114" t="s">
        <v>131</v>
      </c>
      <c r="Q20" s="115" t="s">
        <v>78</v>
      </c>
      <c r="R20" s="116"/>
      <c r="S20" s="117" t="s">
        <v>79</v>
      </c>
      <c r="T20" s="71" t="s">
        <v>80</v>
      </c>
      <c r="U20" s="60"/>
      <c r="V20" s="47"/>
      <c r="W20" s="61" t="s">
        <v>132</v>
      </c>
      <c r="X20" s="61"/>
      <c r="Y20" s="61"/>
      <c r="Z20" s="61"/>
      <c r="AA20" s="61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</row>
    <row r="21" spans="1:52" s="32" customFormat="1" ht="15.75" customHeight="1">
      <c r="A21" s="33" t="str">
        <f aca="true" ca="1" t="shared" si="1" ref="A21:B30">OFFSET(A21,-12,0)</f>
        <v>PDL</v>
      </c>
      <c r="B21" s="33">
        <f ca="1" t="shared" si="1"/>
        <v>49</v>
      </c>
      <c r="C21" s="22">
        <v>1</v>
      </c>
      <c r="D21" s="62" t="str">
        <f aca="true" ca="1" t="shared" si="2" ref="D21:E30">OFFSET(D21,-12,0)</f>
        <v>LI Chiang Yao Quentin</v>
      </c>
      <c r="E21" s="33" t="str">
        <f ca="1" t="shared" si="2"/>
        <v>M</v>
      </c>
      <c r="F21" s="33">
        <v>0</v>
      </c>
      <c r="G21" s="118" t="str">
        <f aca="true" ca="1" t="shared" si="3" ref="G21:G30">OFFSET(G21,-12,0)</f>
        <v>JUDO CLUB LES ROSIERS/LOIRE</v>
      </c>
      <c r="H21" s="63">
        <v>7</v>
      </c>
      <c r="I21" s="64">
        <v>10</v>
      </c>
      <c r="J21" s="64">
        <v>10</v>
      </c>
      <c r="K21" s="64">
        <v>10</v>
      </c>
      <c r="L21" s="65">
        <v>10</v>
      </c>
      <c r="M21" s="119"/>
      <c r="N21" s="120"/>
      <c r="O21" s="120"/>
      <c r="P21" s="120"/>
      <c r="Q21" s="121">
        <f aca="true" t="shared" si="4" ref="Q21:Q30">SUM(H21:P21)</f>
        <v>47</v>
      </c>
      <c r="R21" s="122"/>
      <c r="S21" s="123"/>
      <c r="T21" s="71">
        <f aca="true" ca="1" t="shared" si="5" ref="T21:T30">SUM(OFFSET(T21,0,-14),OFFSET(T21,0,-3))</f>
        <v>47</v>
      </c>
      <c r="U21" s="60"/>
      <c r="V21" s="47"/>
      <c r="W21" s="124" t="s">
        <v>35</v>
      </c>
      <c r="X21" s="108" t="s">
        <v>33</v>
      </c>
      <c r="Y21" s="108" t="s">
        <v>101</v>
      </c>
      <c r="Z21" s="124" t="s">
        <v>102</v>
      </c>
      <c r="AA21" s="125" t="s">
        <v>16</v>
      </c>
      <c r="AB21" s="47"/>
      <c r="AC21" s="47"/>
      <c r="AD21" s="73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</row>
    <row r="22" spans="1:52" s="32" customFormat="1" ht="15.75" customHeight="1">
      <c r="A22" s="33" t="str">
        <f ca="1" t="shared" si="1"/>
        <v>BRE</v>
      </c>
      <c r="B22" s="33">
        <f ca="1" t="shared" si="1"/>
        <v>35</v>
      </c>
      <c r="C22" s="22">
        <v>2</v>
      </c>
      <c r="D22" s="62" t="str">
        <f ca="1" t="shared" si="2"/>
        <v>BEAULIEU Aleksandr</v>
      </c>
      <c r="E22" s="33" t="str">
        <f ca="1" t="shared" si="2"/>
        <v>M</v>
      </c>
      <c r="F22" s="33">
        <v>40</v>
      </c>
      <c r="G22" s="118" t="str">
        <f ca="1" t="shared" si="3"/>
        <v>J C DES MARCHES DE BRETAGNE</v>
      </c>
      <c r="H22" s="63">
        <v>0</v>
      </c>
      <c r="I22" s="64">
        <v>0</v>
      </c>
      <c r="J22" s="64">
        <v>10</v>
      </c>
      <c r="K22" s="64">
        <v>7</v>
      </c>
      <c r="L22" s="65" t="str">
        <f>IF(M22&lt;&gt;"","-","")</f>
        <v>-</v>
      </c>
      <c r="M22" s="119">
        <v>0</v>
      </c>
      <c r="N22" s="120"/>
      <c r="O22" s="120"/>
      <c r="P22" s="120"/>
      <c r="Q22" s="126">
        <f t="shared" si="4"/>
        <v>17</v>
      </c>
      <c r="R22" s="69"/>
      <c r="S22" s="123"/>
      <c r="T22" s="71">
        <f ca="1" t="shared" si="5"/>
        <v>57</v>
      </c>
      <c r="U22" s="60"/>
      <c r="V22" s="47"/>
      <c r="W22" s="124" t="s">
        <v>17</v>
      </c>
      <c r="X22" s="124" t="s">
        <v>39</v>
      </c>
      <c r="Y22" s="124" t="s">
        <v>28</v>
      </c>
      <c r="Z22" s="124" t="s">
        <v>40</v>
      </c>
      <c r="AA22" s="124" t="s">
        <v>41</v>
      </c>
      <c r="AB22" s="47"/>
      <c r="AC22" s="47"/>
      <c r="AD22" s="73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</row>
    <row r="23" spans="1:52" s="32" customFormat="1" ht="15.75" customHeight="1">
      <c r="A23" s="33" t="str">
        <f ca="1" t="shared" si="1"/>
        <v>BRE</v>
      </c>
      <c r="B23" s="33">
        <f ca="1" t="shared" si="1"/>
        <v>35</v>
      </c>
      <c r="C23" s="22">
        <v>3</v>
      </c>
      <c r="D23" s="62" t="str">
        <f ca="1" t="shared" si="2"/>
        <v>LEGEAI Tanguy</v>
      </c>
      <c r="E23" s="33" t="str">
        <f ca="1" t="shared" si="2"/>
        <v>M</v>
      </c>
      <c r="F23" s="33">
        <v>0</v>
      </c>
      <c r="G23" s="118" t="str">
        <f ca="1" t="shared" si="3"/>
        <v>J C DES MARCHES DE BRETAGNE</v>
      </c>
      <c r="H23" s="63">
        <v>0</v>
      </c>
      <c r="I23" s="64">
        <v>10</v>
      </c>
      <c r="J23" s="64">
        <v>0</v>
      </c>
      <c r="K23" s="64">
        <v>10</v>
      </c>
      <c r="L23" s="65" t="str">
        <f>IF(M23&lt;&gt;"","-","")</f>
        <v>-</v>
      </c>
      <c r="M23" s="119">
        <v>0</v>
      </c>
      <c r="N23" s="120"/>
      <c r="O23" s="120"/>
      <c r="P23" s="120"/>
      <c r="Q23" s="126">
        <f t="shared" si="4"/>
        <v>20</v>
      </c>
      <c r="R23" s="69"/>
      <c r="S23" s="123"/>
      <c r="T23" s="71">
        <f ca="1" t="shared" si="5"/>
        <v>20</v>
      </c>
      <c r="U23" s="60"/>
      <c r="V23" s="47"/>
      <c r="W23" s="140" t="s">
        <v>134</v>
      </c>
      <c r="X23" s="108" t="s">
        <v>103</v>
      </c>
      <c r="Y23" s="124" t="s">
        <v>38</v>
      </c>
      <c r="Z23" s="108" t="s">
        <v>104</v>
      </c>
      <c r="AA23" s="124" t="s">
        <v>105</v>
      </c>
      <c r="AB23" s="47"/>
      <c r="AC23" s="47"/>
      <c r="AD23" s="73"/>
      <c r="AE23" s="78"/>
      <c r="AF23" s="78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</row>
    <row r="24" spans="1:52" s="32" customFormat="1" ht="15.75" customHeight="1">
      <c r="A24" s="33" t="str">
        <f ca="1" t="shared" si="1"/>
        <v>BRE</v>
      </c>
      <c r="B24" s="33">
        <f ca="1" t="shared" si="1"/>
        <v>35</v>
      </c>
      <c r="C24" s="22">
        <v>4</v>
      </c>
      <c r="D24" s="62" t="str">
        <f ca="1" t="shared" si="2"/>
        <v>LEBLANC Meven</v>
      </c>
      <c r="E24" s="33" t="str">
        <f ca="1" t="shared" si="2"/>
        <v>M</v>
      </c>
      <c r="F24" s="33">
        <v>67</v>
      </c>
      <c r="G24" s="118" t="str">
        <f ca="1" t="shared" si="3"/>
        <v>KAWATOKAN JC PORTES D ILLE</v>
      </c>
      <c r="H24" s="63">
        <v>10</v>
      </c>
      <c r="I24" s="64">
        <v>10</v>
      </c>
      <c r="J24" s="64">
        <v>0</v>
      </c>
      <c r="K24" s="64">
        <v>10</v>
      </c>
      <c r="L24" s="65">
        <v>10</v>
      </c>
      <c r="M24" s="119" t="s">
        <v>136</v>
      </c>
      <c r="N24" s="120"/>
      <c r="O24" s="120"/>
      <c r="P24" s="120"/>
      <c r="Q24" s="126">
        <f t="shared" si="4"/>
        <v>40</v>
      </c>
      <c r="R24" s="69"/>
      <c r="S24" s="123"/>
      <c r="T24" s="128">
        <f ca="1" t="shared" si="5"/>
        <v>107</v>
      </c>
      <c r="U24" s="60"/>
      <c r="V24" s="47"/>
      <c r="W24" s="108" t="s">
        <v>27</v>
      </c>
      <c r="X24" s="124" t="s">
        <v>34</v>
      </c>
      <c r="Y24" s="108" t="s">
        <v>18</v>
      </c>
      <c r="Z24" s="108" t="s">
        <v>42</v>
      </c>
      <c r="AA24" s="108" t="s">
        <v>106</v>
      </c>
      <c r="AB24" s="47"/>
      <c r="AC24" s="47"/>
      <c r="AD24" s="73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</row>
    <row r="25" spans="1:52" s="32" customFormat="1" ht="15.75" customHeight="1">
      <c r="A25" s="33" t="str">
        <f ca="1" t="shared" si="1"/>
        <v>PDL</v>
      </c>
      <c r="B25" s="33">
        <f ca="1" t="shared" si="1"/>
        <v>49</v>
      </c>
      <c r="C25" s="22">
        <v>5</v>
      </c>
      <c r="D25" s="62" t="str">
        <f ca="1" t="shared" si="2"/>
        <v>LELIEVRE Thomas</v>
      </c>
      <c r="E25" s="33" t="str">
        <f ca="1" t="shared" si="2"/>
        <v>M</v>
      </c>
      <c r="F25" s="33">
        <v>17</v>
      </c>
      <c r="G25" s="118" t="str">
        <f ca="1" t="shared" si="3"/>
        <v>J.C. DU BASSIN SAUMUROIS</v>
      </c>
      <c r="H25" s="63">
        <v>10</v>
      </c>
      <c r="I25" s="64">
        <v>0</v>
      </c>
      <c r="J25" s="64">
        <v>0</v>
      </c>
      <c r="K25" s="64">
        <v>0</v>
      </c>
      <c r="L25" s="65">
        <v>10</v>
      </c>
      <c r="M25" s="119"/>
      <c r="N25" s="120"/>
      <c r="O25" s="120"/>
      <c r="P25" s="120"/>
      <c r="Q25" s="126">
        <f t="shared" si="4"/>
        <v>20</v>
      </c>
      <c r="R25" s="69"/>
      <c r="S25" s="123"/>
      <c r="T25" s="71">
        <f ca="1" t="shared" si="5"/>
        <v>37</v>
      </c>
      <c r="U25" s="60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</row>
    <row r="26" spans="1:52" s="32" customFormat="1" ht="15.75" customHeight="1">
      <c r="A26" s="33" t="str">
        <f ca="1" t="shared" si="1"/>
        <v>PDL</v>
      </c>
      <c r="B26" s="33">
        <f ca="1" t="shared" si="1"/>
        <v>49</v>
      </c>
      <c r="C26" s="22">
        <v>6</v>
      </c>
      <c r="D26" s="62" t="str">
        <f ca="1" t="shared" si="2"/>
        <v>LUCAS Flavian</v>
      </c>
      <c r="E26" s="33" t="str">
        <f ca="1" t="shared" si="2"/>
        <v>M</v>
      </c>
      <c r="F26" s="33">
        <v>0</v>
      </c>
      <c r="G26" s="118" t="str">
        <f ca="1" t="shared" si="3"/>
        <v>J.C. DU BASSIN SAUMUROIS</v>
      </c>
      <c r="H26" s="63">
        <v>0</v>
      </c>
      <c r="I26" s="64">
        <v>0</v>
      </c>
      <c r="J26" s="64">
        <v>0</v>
      </c>
      <c r="K26" s="64">
        <v>0</v>
      </c>
      <c r="L26" s="65">
        <v>0</v>
      </c>
      <c r="M26" s="119"/>
      <c r="N26" s="120"/>
      <c r="O26" s="120"/>
      <c r="P26" s="120"/>
      <c r="Q26" s="126">
        <f t="shared" si="4"/>
        <v>0</v>
      </c>
      <c r="R26" s="69"/>
      <c r="S26" s="123"/>
      <c r="T26" s="71">
        <f ca="1" t="shared" si="5"/>
        <v>0</v>
      </c>
      <c r="U26" s="60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</row>
    <row r="27" spans="1:52" s="32" customFormat="1" ht="15.75" customHeight="1" thickBot="1">
      <c r="A27" s="33" t="str">
        <f ca="1" t="shared" si="1"/>
        <v>PDL</v>
      </c>
      <c r="B27" s="33">
        <f ca="1" t="shared" si="1"/>
        <v>49</v>
      </c>
      <c r="C27" s="22">
        <v>7</v>
      </c>
      <c r="D27" s="62" t="str">
        <f ca="1" t="shared" si="2"/>
        <v>LANDREAU Pierre</v>
      </c>
      <c r="E27" s="33" t="str">
        <f ca="1" t="shared" si="2"/>
        <v>M</v>
      </c>
      <c r="F27" s="33">
        <v>10</v>
      </c>
      <c r="G27" s="118" t="str">
        <f ca="1" t="shared" si="3"/>
        <v>JUDO CLUB MACAIROIS</v>
      </c>
      <c r="H27" s="63">
        <v>10</v>
      </c>
      <c r="I27" s="64">
        <v>0</v>
      </c>
      <c r="J27" s="64">
        <v>0</v>
      </c>
      <c r="K27" s="64">
        <v>0</v>
      </c>
      <c r="L27" s="65">
        <v>0</v>
      </c>
      <c r="M27" s="119"/>
      <c r="N27" s="120"/>
      <c r="O27" s="120"/>
      <c r="P27" s="120"/>
      <c r="Q27" s="126">
        <f t="shared" si="4"/>
        <v>10</v>
      </c>
      <c r="R27" s="69"/>
      <c r="S27" s="123"/>
      <c r="T27" s="71">
        <f ca="1" t="shared" si="5"/>
        <v>20</v>
      </c>
      <c r="U27" s="60"/>
      <c r="V27" s="47"/>
      <c r="W27" s="47"/>
      <c r="X27" s="47"/>
      <c r="Y27" s="47"/>
      <c r="Z27" s="79" t="s">
        <v>82</v>
      </c>
      <c r="AA27" s="79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</row>
    <row r="28" spans="1:52" s="32" customFormat="1" ht="15.75" customHeight="1">
      <c r="A28" s="33" t="str">
        <f ca="1" t="shared" si="1"/>
        <v>PDL</v>
      </c>
      <c r="B28" s="33">
        <f ca="1" t="shared" si="1"/>
        <v>49</v>
      </c>
      <c r="C28" s="22">
        <v>8</v>
      </c>
      <c r="D28" s="33" t="str">
        <f ca="1" t="shared" si="2"/>
        <v>RIPOCHE Clement</v>
      </c>
      <c r="E28" s="33" t="str">
        <f ca="1" t="shared" si="2"/>
        <v>M</v>
      </c>
      <c r="F28" s="33">
        <v>10</v>
      </c>
      <c r="G28" s="118" t="str">
        <f ca="1" t="shared" si="3"/>
        <v>JUDO CLUB MACAIROIS</v>
      </c>
      <c r="H28" s="63">
        <v>7</v>
      </c>
      <c r="I28" s="64">
        <v>0</v>
      </c>
      <c r="J28" s="64">
        <f>IF(M28&lt;&gt;"","-","")</f>
      </c>
      <c r="K28" s="64">
        <f>IF(M28&lt;&gt;"","-","")</f>
      </c>
      <c r="L28" s="65">
        <f>IF(M28&lt;&gt;"","-","")</f>
      </c>
      <c r="M28" s="119"/>
      <c r="N28" s="120"/>
      <c r="O28" s="120"/>
      <c r="P28" s="120"/>
      <c r="Q28" s="126">
        <f t="shared" si="4"/>
        <v>7</v>
      </c>
      <c r="R28" s="69"/>
      <c r="S28" s="123"/>
      <c r="T28" s="71">
        <f ca="1" t="shared" si="5"/>
        <v>17</v>
      </c>
      <c r="U28" s="60"/>
      <c r="V28" s="47"/>
      <c r="W28" s="47"/>
      <c r="X28" s="47"/>
      <c r="Y28" s="47"/>
      <c r="Z28" s="129" t="s">
        <v>83</v>
      </c>
      <c r="AA28" s="130" t="s">
        <v>84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</row>
    <row r="29" spans="1:52" s="32" customFormat="1" ht="15.75" customHeight="1">
      <c r="A29" s="33" t="str">
        <f ca="1" t="shared" si="1"/>
        <v>PDL</v>
      </c>
      <c r="B29" s="33">
        <f ca="1" t="shared" si="1"/>
        <v>53</v>
      </c>
      <c r="C29" s="22">
        <v>9</v>
      </c>
      <c r="D29" s="33" t="str">
        <f ca="1" t="shared" si="2"/>
        <v>DELAHAYE Nathan</v>
      </c>
      <c r="E29" s="33" t="str">
        <f ca="1" t="shared" si="2"/>
        <v>M</v>
      </c>
      <c r="F29" s="33">
        <v>10</v>
      </c>
      <c r="G29" s="118" t="str">
        <f ca="1" t="shared" si="3"/>
        <v>JUDO CLUB RENAZE</v>
      </c>
      <c r="H29" s="63">
        <v>0</v>
      </c>
      <c r="I29" s="64">
        <v>0</v>
      </c>
      <c r="J29" s="64">
        <v>7</v>
      </c>
      <c r="K29" s="64">
        <v>0</v>
      </c>
      <c r="L29" s="65">
        <f>IF(M29&lt;&gt;"","-","")</f>
      </c>
      <c r="M29" s="119"/>
      <c r="N29" s="120"/>
      <c r="O29" s="120"/>
      <c r="P29" s="120"/>
      <c r="Q29" s="126">
        <f t="shared" si="4"/>
        <v>7</v>
      </c>
      <c r="R29" s="69"/>
      <c r="S29" s="123"/>
      <c r="T29" s="71">
        <f ca="1" t="shared" si="5"/>
        <v>17</v>
      </c>
      <c r="U29" s="60"/>
      <c r="V29" s="47"/>
      <c r="W29" s="47"/>
      <c r="X29" s="47"/>
      <c r="Y29" s="47"/>
      <c r="Z29" s="131">
        <v>7</v>
      </c>
      <c r="AA29" s="132">
        <v>10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</row>
    <row r="30" spans="1:52" s="32" customFormat="1" ht="15.75" customHeight="1" thickBot="1">
      <c r="A30" s="33" t="str">
        <f ca="1" t="shared" si="1"/>
        <v>PDL</v>
      </c>
      <c r="B30" s="33">
        <f ca="1" t="shared" si="1"/>
        <v>72</v>
      </c>
      <c r="C30" s="22">
        <v>10</v>
      </c>
      <c r="D30" s="62" t="str">
        <f ca="1" t="shared" si="2"/>
        <v>POISSON Lilian</v>
      </c>
      <c r="E30" s="33" t="str">
        <f ca="1" t="shared" si="2"/>
        <v>M</v>
      </c>
      <c r="F30" s="33">
        <v>0</v>
      </c>
      <c r="G30" s="118" t="str">
        <f ca="1" t="shared" si="3"/>
        <v>JC CHAMPAGNE CONLINOISE</v>
      </c>
      <c r="H30" s="86">
        <v>0</v>
      </c>
      <c r="I30" s="87">
        <v>0</v>
      </c>
      <c r="J30" s="87">
        <v>0</v>
      </c>
      <c r="K30" s="87">
        <v>0</v>
      </c>
      <c r="L30" s="88">
        <v>0</v>
      </c>
      <c r="M30" s="133"/>
      <c r="N30" s="134"/>
      <c r="O30" s="134"/>
      <c r="P30" s="134"/>
      <c r="Q30" s="135">
        <f t="shared" si="4"/>
        <v>0</v>
      </c>
      <c r="R30" s="91"/>
      <c r="S30" s="123"/>
      <c r="T30" s="71">
        <f ca="1" t="shared" si="5"/>
        <v>0</v>
      </c>
      <c r="U30" s="60"/>
      <c r="V30" s="47"/>
      <c r="W30" s="47"/>
      <c r="X30" s="47"/>
      <c r="Y30" s="47"/>
      <c r="Z30" s="92"/>
      <c r="AA30" s="93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</row>
    <row r="31" spans="1:52" s="32" customFormat="1" ht="11.25">
      <c r="A31" s="47"/>
      <c r="B31" s="47"/>
      <c r="C31" s="47"/>
      <c r="D31" s="73"/>
      <c r="E31" s="73"/>
      <c r="F31" s="73"/>
      <c r="G31" s="73"/>
      <c r="H31" s="73"/>
      <c r="I31" s="73"/>
      <c r="J31" s="73"/>
      <c r="K31" s="73"/>
      <c r="L31" s="73"/>
      <c r="M31" s="47"/>
      <c r="N31" s="47" t="s">
        <v>85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</row>
    <row r="32" spans="1:52" s="32" customFormat="1" ht="11.25" hidden="1">
      <c r="A32" s="47"/>
      <c r="B32" s="47"/>
      <c r="C32" s="45">
        <f>COUNT(H21:P30)/2</f>
        <v>23</v>
      </c>
      <c r="D32" s="45"/>
      <c r="F32" s="47"/>
      <c r="G32" s="94" t="s">
        <v>86</v>
      </c>
      <c r="H32" s="95">
        <v>1</v>
      </c>
      <c r="I32" s="95">
        <v>2</v>
      </c>
      <c r="J32" s="95">
        <v>3</v>
      </c>
      <c r="K32" s="95">
        <v>4</v>
      </c>
      <c r="L32" s="95">
        <v>5</v>
      </c>
      <c r="M32" s="95">
        <v>6</v>
      </c>
      <c r="N32" s="95">
        <v>7</v>
      </c>
      <c r="O32" s="95">
        <v>8</v>
      </c>
      <c r="P32" s="95">
        <v>9</v>
      </c>
      <c r="Q32" s="95">
        <v>10</v>
      </c>
      <c r="R32" s="95">
        <v>11</v>
      </c>
      <c r="S32" s="95">
        <v>12</v>
      </c>
      <c r="T32" s="95"/>
      <c r="U32" s="95">
        <v>13</v>
      </c>
      <c r="V32" s="95">
        <v>14</v>
      </c>
      <c r="W32" s="95">
        <v>15</v>
      </c>
      <c r="X32" s="95">
        <v>16</v>
      </c>
      <c r="Y32" s="95"/>
      <c r="Z32" s="95">
        <v>17</v>
      </c>
      <c r="AA32" s="95">
        <v>18</v>
      </c>
      <c r="AB32" s="95">
        <v>19</v>
      </c>
      <c r="AC32" s="95">
        <v>20</v>
      </c>
      <c r="AD32" s="95"/>
      <c r="AE32" s="95">
        <v>21</v>
      </c>
      <c r="AF32" s="95">
        <v>22</v>
      </c>
      <c r="AG32" s="96"/>
      <c r="AH32" s="96"/>
      <c r="AI32" s="96"/>
      <c r="AJ32" s="96"/>
      <c r="AK32" s="96">
        <v>23</v>
      </c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</row>
    <row r="33" spans="1:52" s="32" customFormat="1" ht="11.25" hidden="1">
      <c r="A33" s="47"/>
      <c r="B33" s="47"/>
      <c r="F33" s="47"/>
      <c r="G33" s="136" t="s">
        <v>87</v>
      </c>
      <c r="H33" s="95">
        <v>1</v>
      </c>
      <c r="I33" s="95">
        <v>1</v>
      </c>
      <c r="J33" s="95">
        <v>1</v>
      </c>
      <c r="K33" s="95">
        <v>1</v>
      </c>
      <c r="L33" s="95">
        <v>1</v>
      </c>
      <c r="M33" s="95">
        <v>2</v>
      </c>
      <c r="N33" s="95">
        <v>2</v>
      </c>
      <c r="O33" s="95">
        <v>2</v>
      </c>
      <c r="P33" s="95">
        <v>2</v>
      </c>
      <c r="Q33" s="95">
        <v>2</v>
      </c>
      <c r="R33" s="95">
        <v>3</v>
      </c>
      <c r="S33" s="95">
        <v>3</v>
      </c>
      <c r="T33" s="95"/>
      <c r="U33" s="95">
        <v>3</v>
      </c>
      <c r="V33" s="95">
        <v>4</v>
      </c>
      <c r="W33" s="95">
        <v>4</v>
      </c>
      <c r="X33" s="95">
        <v>4</v>
      </c>
      <c r="Y33" s="95"/>
      <c r="Z33" s="95">
        <v>4</v>
      </c>
      <c r="AA33" s="95">
        <v>5</v>
      </c>
      <c r="AB33" s="95">
        <v>4</v>
      </c>
      <c r="AC33" s="95">
        <v>5</v>
      </c>
      <c r="AD33" s="95"/>
      <c r="AE33" s="95">
        <v>5</v>
      </c>
      <c r="AF33" s="95">
        <v>5</v>
      </c>
      <c r="AG33" s="96"/>
      <c r="AH33" s="96"/>
      <c r="AI33" s="96"/>
      <c r="AJ33" s="96"/>
      <c r="AK33" s="96">
        <v>1</v>
      </c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</row>
    <row r="34" spans="1:52" s="32" customFormat="1" ht="11.25" hidden="1">
      <c r="A34" s="47"/>
      <c r="B34" s="47"/>
      <c r="C34" s="45"/>
      <c r="F34" s="47"/>
      <c r="G34" s="136" t="s">
        <v>88</v>
      </c>
      <c r="H34" s="95">
        <v>1</v>
      </c>
      <c r="I34" s="95">
        <v>1</v>
      </c>
      <c r="J34" s="95">
        <v>1</v>
      </c>
      <c r="K34" s="95">
        <v>1</v>
      </c>
      <c r="L34" s="95">
        <v>2</v>
      </c>
      <c r="M34" s="95">
        <v>1</v>
      </c>
      <c r="N34" s="95">
        <v>2</v>
      </c>
      <c r="O34" s="95">
        <v>2</v>
      </c>
      <c r="P34" s="95">
        <v>2</v>
      </c>
      <c r="Q34" s="95">
        <v>2</v>
      </c>
      <c r="R34" s="95">
        <v>3</v>
      </c>
      <c r="S34" s="95">
        <v>3</v>
      </c>
      <c r="T34" s="95"/>
      <c r="U34" s="95">
        <v>3</v>
      </c>
      <c r="V34" s="95">
        <v>3</v>
      </c>
      <c r="W34" s="95">
        <v>3</v>
      </c>
      <c r="X34" s="95">
        <v>3</v>
      </c>
      <c r="Y34" s="95"/>
      <c r="Z34" s="95">
        <v>4</v>
      </c>
      <c r="AA34" s="95">
        <v>5</v>
      </c>
      <c r="AB34" s="95">
        <v>4</v>
      </c>
      <c r="AC34" s="95">
        <v>4</v>
      </c>
      <c r="AD34" s="95"/>
      <c r="AE34" s="95">
        <v>4</v>
      </c>
      <c r="AF34" s="95">
        <v>5</v>
      </c>
      <c r="AG34" s="96"/>
      <c r="AH34" s="96"/>
      <c r="AI34" s="96"/>
      <c r="AJ34" s="96"/>
      <c r="AK34" s="96">
        <v>1</v>
      </c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</row>
  </sheetData>
  <sheetProtection selectLockedCells="1"/>
  <mergeCells count="32">
    <mergeCell ref="P1:R1"/>
    <mergeCell ref="K2:N2"/>
    <mergeCell ref="P2:P3"/>
    <mergeCell ref="Q2:Q3"/>
    <mergeCell ref="R2:R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W20:AA20"/>
    <mergeCell ref="T20:U20"/>
    <mergeCell ref="T22:U22"/>
    <mergeCell ref="T23:U23"/>
    <mergeCell ref="Q25:R25"/>
    <mergeCell ref="Q27:R27"/>
    <mergeCell ref="Q28:R28"/>
    <mergeCell ref="Q29:R29"/>
    <mergeCell ref="Q30:R30"/>
    <mergeCell ref="AA29:AA30"/>
    <mergeCell ref="T29:U29"/>
    <mergeCell ref="Z27:AA27"/>
    <mergeCell ref="T30:U30"/>
    <mergeCell ref="T25:U25"/>
    <mergeCell ref="T26:U26"/>
    <mergeCell ref="T27:U27"/>
    <mergeCell ref="Z29:Z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I30"/>
  <sheetViews>
    <sheetView zoomScale="85" zoomScaleNormal="85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32" customWidth="1"/>
    <col min="2" max="2" width="5.140625" style="32" customWidth="1"/>
    <col min="3" max="3" width="4.57421875" style="45" bestFit="1" customWidth="1"/>
    <col min="4" max="4" width="22.57421875" style="32" customWidth="1"/>
    <col min="5" max="5" width="3.140625" style="32" customWidth="1"/>
    <col min="6" max="6" width="7.7109375" style="32" customWidth="1"/>
    <col min="7" max="7" width="22.00390625" style="32" customWidth="1"/>
    <col min="8" max="12" width="4.7109375" style="32" customWidth="1"/>
    <col min="13" max="14" width="5.28125" style="32" customWidth="1"/>
    <col min="15" max="27" width="4.7109375" style="32" customWidth="1"/>
    <col min="28" max="35" width="4.7109375" style="47" hidden="1" customWidth="1"/>
    <col min="36" max="16384" width="11.421875" style="32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  <c r="W1" s="5"/>
      <c r="AB1" s="6"/>
      <c r="AC1" s="6"/>
      <c r="AD1" s="6"/>
      <c r="AE1" s="6"/>
      <c r="AF1" s="6"/>
      <c r="AG1" s="6"/>
      <c r="AH1" s="6"/>
      <c r="AI1" s="6"/>
    </row>
    <row r="2" spans="3:35" s="1" customFormat="1" ht="16.5" customHeight="1" thickBot="1">
      <c r="C2" s="7"/>
      <c r="D2" s="3"/>
      <c r="E2" s="3"/>
      <c r="F2" s="8" t="s">
        <v>1</v>
      </c>
      <c r="G2" s="9" t="s">
        <v>227</v>
      </c>
      <c r="H2" s="3">
        <v>2</v>
      </c>
      <c r="I2" s="3"/>
      <c r="J2" s="10" t="s">
        <v>3</v>
      </c>
      <c r="K2" s="11">
        <f ca="1">TODAY()</f>
        <v>41715</v>
      </c>
      <c r="L2" s="11"/>
      <c r="M2" s="11"/>
      <c r="N2" s="11"/>
      <c r="O2" s="3"/>
      <c r="P2" s="12" t="s">
        <v>4</v>
      </c>
      <c r="Q2" s="12"/>
      <c r="R2" s="13"/>
      <c r="S2" s="3"/>
      <c r="AB2" s="6"/>
      <c r="AC2" s="6"/>
      <c r="AD2" s="6"/>
      <c r="AE2" s="6"/>
      <c r="AF2" s="6"/>
      <c r="AG2" s="6"/>
      <c r="AH2" s="6"/>
      <c r="AI2" s="6"/>
    </row>
    <row r="3" spans="3:35" s="1" customFormat="1" ht="13.5" customHeight="1" thickBot="1"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4"/>
      <c r="Q3" s="14"/>
      <c r="R3" s="15"/>
      <c r="S3" s="3"/>
      <c r="AB3" s="6"/>
      <c r="AC3" s="6"/>
      <c r="AD3" s="6"/>
      <c r="AE3" s="6"/>
      <c r="AF3" s="6"/>
      <c r="AG3" s="6"/>
      <c r="AH3" s="6"/>
      <c r="AI3" s="6"/>
    </row>
    <row r="4" spans="3:35" s="1" customFormat="1" ht="12.75">
      <c r="C4" s="7"/>
      <c r="D4" s="3"/>
      <c r="E4" s="3"/>
      <c r="F4" s="3"/>
      <c r="G4" s="1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B4" s="6"/>
      <c r="AC4" s="6"/>
      <c r="AD4" s="6"/>
      <c r="AE4" s="6"/>
      <c r="AF4" s="6"/>
      <c r="AG4" s="6"/>
      <c r="AH4" s="6"/>
      <c r="AI4" s="6"/>
    </row>
    <row r="5" spans="3:35" s="1" customFormat="1" ht="12.75">
      <c r="C5" s="7"/>
      <c r="D5" s="3"/>
      <c r="E5" s="3"/>
      <c r="F5" s="17" t="s">
        <v>6</v>
      </c>
      <c r="G5" s="18"/>
      <c r="H5" s="3"/>
      <c r="I5" s="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B5" s="6"/>
      <c r="AC5" s="6"/>
      <c r="AD5" s="6"/>
      <c r="AE5" s="6"/>
      <c r="AF5" s="6"/>
      <c r="AG5" s="6"/>
      <c r="AH5" s="6"/>
      <c r="AI5" s="6"/>
    </row>
    <row r="6" spans="3:35" s="1" customFormat="1" ht="12.75">
      <c r="C6" s="7"/>
      <c r="D6" s="3"/>
      <c r="E6" s="3"/>
      <c r="F6" s="3"/>
      <c r="G6" s="19"/>
      <c r="H6" s="3"/>
      <c r="I6" s="3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B6" s="6"/>
      <c r="AC6" s="6"/>
      <c r="AD6" s="6"/>
      <c r="AE6" s="6"/>
      <c r="AF6" s="6"/>
      <c r="AG6" s="6"/>
      <c r="AH6" s="6"/>
      <c r="AI6" s="6"/>
    </row>
    <row r="7" spans="3:35" s="1" customFormat="1" ht="13.5" thickBot="1">
      <c r="C7" s="7"/>
      <c r="D7" s="3"/>
      <c r="E7" s="3"/>
      <c r="F7" s="20"/>
      <c r="G7" s="10"/>
      <c r="H7" s="10"/>
      <c r="I7" s="10"/>
      <c r="J7" s="10"/>
      <c r="K7" s="3"/>
      <c r="L7" s="3"/>
      <c r="M7" s="3"/>
      <c r="N7" s="3"/>
      <c r="O7" s="3"/>
      <c r="P7" s="3"/>
      <c r="Q7" s="3"/>
      <c r="R7" s="3"/>
      <c r="S7" s="3"/>
      <c r="T7" s="21"/>
      <c r="U7" s="3"/>
      <c r="V7" s="5"/>
      <c r="W7" s="5"/>
      <c r="AB7" s="6"/>
      <c r="AC7" s="6"/>
      <c r="AD7" s="6"/>
      <c r="AE7" s="6"/>
      <c r="AF7" s="6"/>
      <c r="AG7" s="6"/>
      <c r="AH7" s="6"/>
      <c r="AI7" s="6"/>
    </row>
    <row r="8" spans="1:35" ht="18" customHeight="1">
      <c r="A8" s="22" t="s">
        <v>8</v>
      </c>
      <c r="B8" s="22" t="s">
        <v>9</v>
      </c>
      <c r="C8" s="23" t="s">
        <v>10</v>
      </c>
      <c r="D8" s="24" t="s">
        <v>11</v>
      </c>
      <c r="E8" s="24" t="s">
        <v>12</v>
      </c>
      <c r="F8" s="23" t="s">
        <v>13</v>
      </c>
      <c r="G8" s="25" t="s">
        <v>14</v>
      </c>
      <c r="H8" s="26" t="s">
        <v>15</v>
      </c>
      <c r="I8" s="27" t="s">
        <v>16</v>
      </c>
      <c r="J8" s="28" t="s">
        <v>17</v>
      </c>
      <c r="K8" s="28" t="s">
        <v>18</v>
      </c>
      <c r="L8" s="28" t="s">
        <v>19</v>
      </c>
      <c r="M8" s="28" t="s">
        <v>20</v>
      </c>
      <c r="N8" s="29" t="s">
        <v>21</v>
      </c>
      <c r="O8" s="28" t="s">
        <v>22</v>
      </c>
      <c r="P8" s="28" t="s">
        <v>23</v>
      </c>
      <c r="Q8" s="28" t="s">
        <v>24</v>
      </c>
      <c r="R8" s="28" t="s">
        <v>25</v>
      </c>
      <c r="S8" s="28" t="s">
        <v>26</v>
      </c>
      <c r="T8" s="29" t="s">
        <v>27</v>
      </c>
      <c r="U8" s="28" t="s">
        <v>28</v>
      </c>
      <c r="V8" s="28" t="s">
        <v>29</v>
      </c>
      <c r="W8" s="28" t="s">
        <v>30</v>
      </c>
      <c r="X8" s="142" t="s">
        <v>31</v>
      </c>
      <c r="Y8" s="28" t="s">
        <v>32</v>
      </c>
      <c r="Z8" s="142" t="s">
        <v>33</v>
      </c>
      <c r="AA8" s="30" t="s">
        <v>34</v>
      </c>
      <c r="AB8" s="31" t="s">
        <v>35</v>
      </c>
      <c r="AC8" s="31" t="s">
        <v>36</v>
      </c>
      <c r="AD8" s="31" t="s">
        <v>37</v>
      </c>
      <c r="AE8" s="31" t="s">
        <v>38</v>
      </c>
      <c r="AF8" s="31" t="s">
        <v>39</v>
      </c>
      <c r="AG8" s="31" t="s">
        <v>40</v>
      </c>
      <c r="AH8" s="31" t="s">
        <v>41</v>
      </c>
      <c r="AI8" s="31" t="s">
        <v>42</v>
      </c>
    </row>
    <row r="9" spans="1:35" ht="33.75" customHeight="1">
      <c r="A9" s="33" t="s">
        <v>50</v>
      </c>
      <c r="B9" s="33">
        <v>44</v>
      </c>
      <c r="C9" s="34">
        <f aca="true" ca="1" t="shared" si="0" ref="C9:C16">OFFSET(C9,10,0)</f>
        <v>1</v>
      </c>
      <c r="D9" s="143" t="s">
        <v>228</v>
      </c>
      <c r="E9" s="33" t="s">
        <v>45</v>
      </c>
      <c r="F9" s="33">
        <v>49</v>
      </c>
      <c r="G9" s="36" t="s">
        <v>229</v>
      </c>
      <c r="H9" s="37" t="s">
        <v>169</v>
      </c>
      <c r="I9" s="38"/>
      <c r="J9" s="38"/>
      <c r="K9" s="38"/>
      <c r="L9" s="39" t="s">
        <v>47</v>
      </c>
      <c r="M9" s="38"/>
      <c r="N9" s="38"/>
      <c r="O9" s="38"/>
      <c r="P9" s="38"/>
      <c r="Q9" s="39" t="s">
        <v>60</v>
      </c>
      <c r="R9" s="38"/>
      <c r="S9" s="38"/>
      <c r="T9" s="38"/>
      <c r="U9" s="38"/>
      <c r="V9" s="38"/>
      <c r="W9" s="39" t="s">
        <v>47</v>
      </c>
      <c r="X9" s="38"/>
      <c r="Y9" s="38"/>
      <c r="Z9" s="39"/>
      <c r="AA9" s="38"/>
      <c r="AB9" s="40"/>
      <c r="AC9" s="40"/>
      <c r="AD9" s="41"/>
      <c r="AE9" s="41"/>
      <c r="AF9" s="41"/>
      <c r="AG9" s="41"/>
      <c r="AH9" s="41"/>
      <c r="AI9" s="41"/>
    </row>
    <row r="10" spans="1:35" ht="33.75" customHeight="1">
      <c r="A10" s="33" t="s">
        <v>50</v>
      </c>
      <c r="B10" s="33">
        <v>49</v>
      </c>
      <c r="C10" s="34">
        <f ca="1" t="shared" si="0"/>
        <v>2</v>
      </c>
      <c r="D10" s="35" t="s">
        <v>230</v>
      </c>
      <c r="E10" s="33" t="s">
        <v>45</v>
      </c>
      <c r="F10" s="33">
        <v>53</v>
      </c>
      <c r="G10" s="36" t="s">
        <v>150</v>
      </c>
      <c r="H10" s="38"/>
      <c r="I10" s="39" t="s">
        <v>47</v>
      </c>
      <c r="J10" s="38"/>
      <c r="K10" s="38"/>
      <c r="L10" s="38"/>
      <c r="M10" s="39" t="s">
        <v>47</v>
      </c>
      <c r="N10" s="38"/>
      <c r="O10" s="38"/>
      <c r="P10" s="39" t="s">
        <v>53</v>
      </c>
      <c r="Q10" s="38"/>
      <c r="R10" s="39" t="s">
        <v>54</v>
      </c>
      <c r="S10" s="38"/>
      <c r="T10" s="38"/>
      <c r="U10" s="38"/>
      <c r="V10" s="38"/>
      <c r="W10" s="38"/>
      <c r="X10" s="39"/>
      <c r="Y10" s="38"/>
      <c r="Z10" s="38"/>
      <c r="AA10" s="38"/>
      <c r="AB10" s="40"/>
      <c r="AC10" s="41"/>
      <c r="AD10" s="40"/>
      <c r="AE10" s="41"/>
      <c r="AF10" s="41"/>
      <c r="AG10" s="41"/>
      <c r="AH10" s="41"/>
      <c r="AI10" s="41"/>
    </row>
    <row r="11" spans="1:35" ht="33.75" customHeight="1">
      <c r="A11" s="33" t="s">
        <v>50</v>
      </c>
      <c r="B11" s="33">
        <v>49</v>
      </c>
      <c r="C11" s="34">
        <f ca="1" t="shared" si="0"/>
        <v>3</v>
      </c>
      <c r="D11" s="35" t="s">
        <v>231</v>
      </c>
      <c r="E11" s="33" t="s">
        <v>45</v>
      </c>
      <c r="F11" s="33">
        <v>54</v>
      </c>
      <c r="G11" s="36" t="s">
        <v>150</v>
      </c>
      <c r="H11" s="38"/>
      <c r="I11" s="39" t="s">
        <v>54</v>
      </c>
      <c r="J11" s="38"/>
      <c r="K11" s="38"/>
      <c r="L11" s="38"/>
      <c r="M11" s="38"/>
      <c r="N11" s="38"/>
      <c r="O11" s="39" t="s">
        <v>47</v>
      </c>
      <c r="P11" s="38"/>
      <c r="Q11" s="38"/>
      <c r="R11" s="38"/>
      <c r="S11" s="39" t="s">
        <v>232</v>
      </c>
      <c r="T11" s="38"/>
      <c r="U11" s="38"/>
      <c r="V11" s="39" t="s">
        <v>47</v>
      </c>
      <c r="W11" s="38"/>
      <c r="X11" s="38"/>
      <c r="Y11" s="39" t="s">
        <v>47</v>
      </c>
      <c r="Z11" s="38"/>
      <c r="AA11" s="38"/>
      <c r="AB11" s="41"/>
      <c r="AC11" s="40"/>
      <c r="AD11" s="41"/>
      <c r="AE11" s="40"/>
      <c r="AF11" s="41"/>
      <c r="AG11" s="41"/>
      <c r="AH11" s="41"/>
      <c r="AI11" s="41"/>
    </row>
    <row r="12" spans="1:35" ht="33.75" customHeight="1">
      <c r="A12" s="33" t="s">
        <v>50</v>
      </c>
      <c r="B12" s="33">
        <v>72</v>
      </c>
      <c r="C12" s="34">
        <f ca="1" t="shared" si="0"/>
        <v>4</v>
      </c>
      <c r="D12" s="35" t="s">
        <v>233</v>
      </c>
      <c r="E12" s="33" t="s">
        <v>45</v>
      </c>
      <c r="F12" s="33">
        <v>54</v>
      </c>
      <c r="G12" s="36" t="s">
        <v>234</v>
      </c>
      <c r="H12" s="39" t="s">
        <v>47</v>
      </c>
      <c r="I12" s="38"/>
      <c r="J12" s="39" t="s">
        <v>60</v>
      </c>
      <c r="K12" s="38"/>
      <c r="L12" s="38"/>
      <c r="M12" s="38"/>
      <c r="N12" s="39" t="s">
        <v>47</v>
      </c>
      <c r="O12" s="38"/>
      <c r="P12" s="38"/>
      <c r="Q12" s="38"/>
      <c r="R12" s="39" t="s">
        <v>47</v>
      </c>
      <c r="S12" s="38"/>
      <c r="T12" s="38"/>
      <c r="U12" s="39" t="s">
        <v>169</v>
      </c>
      <c r="V12" s="38"/>
      <c r="W12" s="38"/>
      <c r="X12" s="38"/>
      <c r="Y12" s="38"/>
      <c r="Z12" s="38"/>
      <c r="AA12" s="38"/>
      <c r="AB12" s="41"/>
      <c r="AC12" s="41"/>
      <c r="AD12" s="41"/>
      <c r="AE12" s="40"/>
      <c r="AF12" s="40"/>
      <c r="AG12" s="41"/>
      <c r="AH12" s="41"/>
      <c r="AI12" s="41"/>
    </row>
    <row r="13" spans="1:35" ht="33.75" customHeight="1">
      <c r="A13" s="33" t="s">
        <v>50</v>
      </c>
      <c r="B13" s="33">
        <v>44</v>
      </c>
      <c r="C13" s="34">
        <f ca="1" t="shared" si="0"/>
        <v>5</v>
      </c>
      <c r="D13" s="143" t="s">
        <v>235</v>
      </c>
      <c r="E13" s="33" t="s">
        <v>45</v>
      </c>
      <c r="F13" s="33">
        <v>54</v>
      </c>
      <c r="G13" s="36" t="s">
        <v>236</v>
      </c>
      <c r="H13" s="38"/>
      <c r="I13" s="38"/>
      <c r="J13" s="39" t="s">
        <v>57</v>
      </c>
      <c r="K13" s="38"/>
      <c r="L13" s="39" t="s">
        <v>47</v>
      </c>
      <c r="M13" s="38"/>
      <c r="N13" s="38"/>
      <c r="O13" s="39" t="s">
        <v>53</v>
      </c>
      <c r="P13" s="38"/>
      <c r="Q13" s="38"/>
      <c r="R13" s="38"/>
      <c r="S13" s="38"/>
      <c r="T13" s="39" t="s">
        <v>47</v>
      </c>
      <c r="U13" s="38"/>
      <c r="V13" s="38"/>
      <c r="W13" s="38"/>
      <c r="X13" s="39"/>
      <c r="Y13" s="38"/>
      <c r="Z13" s="38"/>
      <c r="AA13" s="38"/>
      <c r="AB13" s="41"/>
      <c r="AC13" s="41"/>
      <c r="AD13" s="41"/>
      <c r="AE13" s="41"/>
      <c r="AF13" s="41"/>
      <c r="AG13" s="40"/>
      <c r="AH13" s="40"/>
      <c r="AI13" s="41"/>
    </row>
    <row r="14" spans="1:35" ht="33.75" customHeight="1">
      <c r="A14" s="33" t="s">
        <v>50</v>
      </c>
      <c r="B14" s="33">
        <v>44</v>
      </c>
      <c r="C14" s="34">
        <f ca="1" t="shared" si="0"/>
        <v>6</v>
      </c>
      <c r="D14" s="35" t="s">
        <v>237</v>
      </c>
      <c r="E14" s="33" t="s">
        <v>45</v>
      </c>
      <c r="F14" s="33">
        <v>56</v>
      </c>
      <c r="G14" s="36" t="s">
        <v>238</v>
      </c>
      <c r="H14" s="38"/>
      <c r="I14" s="38"/>
      <c r="J14" s="38"/>
      <c r="K14" s="39" t="s">
        <v>47</v>
      </c>
      <c r="L14" s="38"/>
      <c r="M14" s="39" t="s">
        <v>54</v>
      </c>
      <c r="N14" s="38"/>
      <c r="O14" s="38"/>
      <c r="P14" s="38"/>
      <c r="Q14" s="39" t="s">
        <v>53</v>
      </c>
      <c r="R14" s="38"/>
      <c r="S14" s="38"/>
      <c r="T14" s="38"/>
      <c r="U14" s="38"/>
      <c r="V14" s="38"/>
      <c r="W14" s="38"/>
      <c r="X14" s="38"/>
      <c r="Y14" s="39" t="s">
        <v>49</v>
      </c>
      <c r="Z14" s="38"/>
      <c r="AA14" s="39" t="s">
        <v>47</v>
      </c>
      <c r="AB14" s="41"/>
      <c r="AC14" s="41"/>
      <c r="AD14" s="41"/>
      <c r="AE14" s="41"/>
      <c r="AF14" s="40"/>
      <c r="AG14" s="40"/>
      <c r="AH14" s="41"/>
      <c r="AI14" s="41"/>
    </row>
    <row r="15" spans="1:35" s="44" customFormat="1" ht="33.75" customHeight="1">
      <c r="A15" s="33" t="s">
        <v>50</v>
      </c>
      <c r="B15" s="33">
        <v>44</v>
      </c>
      <c r="C15" s="34">
        <f ca="1" t="shared" si="0"/>
        <v>7</v>
      </c>
      <c r="D15" s="35" t="s">
        <v>239</v>
      </c>
      <c r="E15" s="33" t="s">
        <v>45</v>
      </c>
      <c r="F15" s="33">
        <v>58</v>
      </c>
      <c r="G15" s="36" t="s">
        <v>238</v>
      </c>
      <c r="H15" s="38"/>
      <c r="I15" s="38"/>
      <c r="J15" s="38"/>
      <c r="K15" s="38"/>
      <c r="L15" s="38"/>
      <c r="M15" s="38"/>
      <c r="N15" s="38"/>
      <c r="O15" s="38"/>
      <c r="P15" s="39" t="s">
        <v>47</v>
      </c>
      <c r="Q15" s="38"/>
      <c r="R15" s="38"/>
      <c r="S15" s="39" t="s">
        <v>47</v>
      </c>
      <c r="T15" s="38"/>
      <c r="U15" s="39" t="s">
        <v>49</v>
      </c>
      <c r="V15" s="38"/>
      <c r="W15" s="39" t="s">
        <v>60</v>
      </c>
      <c r="X15" s="38"/>
      <c r="Y15" s="38"/>
      <c r="Z15" s="38"/>
      <c r="AA15" s="39" t="s">
        <v>60</v>
      </c>
      <c r="AB15" s="42"/>
      <c r="AC15" s="42"/>
      <c r="AD15" s="42"/>
      <c r="AE15" s="42"/>
      <c r="AF15" s="42"/>
      <c r="AG15" s="42"/>
      <c r="AH15" s="43"/>
      <c r="AI15" s="43"/>
    </row>
    <row r="16" spans="1:35" ht="33.75" customHeight="1">
      <c r="A16" s="33" t="s">
        <v>50</v>
      </c>
      <c r="B16" s="33">
        <v>49</v>
      </c>
      <c r="C16" s="34">
        <f ca="1" t="shared" si="0"/>
        <v>8</v>
      </c>
      <c r="D16" s="35" t="s">
        <v>240</v>
      </c>
      <c r="E16" s="33" t="s">
        <v>45</v>
      </c>
      <c r="F16" s="33">
        <v>56</v>
      </c>
      <c r="G16" s="36" t="s">
        <v>241</v>
      </c>
      <c r="H16" s="38"/>
      <c r="I16" s="38"/>
      <c r="J16" s="38"/>
      <c r="K16" s="39" t="s">
        <v>53</v>
      </c>
      <c r="L16" s="38"/>
      <c r="M16" s="38"/>
      <c r="N16" s="39" t="s">
        <v>57</v>
      </c>
      <c r="O16" s="38"/>
      <c r="P16" s="38"/>
      <c r="Q16" s="38"/>
      <c r="R16" s="38"/>
      <c r="S16" s="38"/>
      <c r="T16" s="39" t="s">
        <v>53</v>
      </c>
      <c r="U16" s="38"/>
      <c r="V16" s="39" t="s">
        <v>53</v>
      </c>
      <c r="W16" s="38"/>
      <c r="X16" s="38"/>
      <c r="Y16" s="38"/>
      <c r="Z16" s="39"/>
      <c r="AA16" s="38"/>
      <c r="AB16" s="41"/>
      <c r="AC16" s="41"/>
      <c r="AD16" s="40"/>
      <c r="AE16" s="41"/>
      <c r="AF16" s="41"/>
      <c r="AG16" s="41"/>
      <c r="AH16" s="41"/>
      <c r="AI16" s="40"/>
    </row>
    <row r="17" spans="4:27" ht="18.75" customHeight="1" thickBot="1">
      <c r="D17" s="46"/>
      <c r="E17" s="46"/>
      <c r="F17" s="46"/>
      <c r="G17" s="46"/>
      <c r="H17" s="47"/>
      <c r="I17" s="47"/>
      <c r="J17" s="47"/>
      <c r="K17" s="47"/>
      <c r="L17" s="47"/>
      <c r="M17" s="48" t="s">
        <v>69</v>
      </c>
      <c r="N17" s="48"/>
      <c r="O17" s="49"/>
      <c r="P17" s="49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22.5" customHeight="1" thickBot="1">
      <c r="A18" s="22" t="s">
        <v>8</v>
      </c>
      <c r="B18" s="22" t="s">
        <v>9</v>
      </c>
      <c r="C18" s="23" t="s">
        <v>10</v>
      </c>
      <c r="D18" s="24" t="s">
        <v>11</v>
      </c>
      <c r="E18" s="24" t="s">
        <v>12</v>
      </c>
      <c r="F18" s="50" t="s">
        <v>70</v>
      </c>
      <c r="G18" s="51" t="s">
        <v>14</v>
      </c>
      <c r="H18" s="52" t="s">
        <v>71</v>
      </c>
      <c r="I18" s="53" t="s">
        <v>72</v>
      </c>
      <c r="J18" s="53" t="s">
        <v>73</v>
      </c>
      <c r="K18" s="53" t="s">
        <v>74</v>
      </c>
      <c r="L18" s="54" t="s">
        <v>75</v>
      </c>
      <c r="M18" s="52" t="s">
        <v>76</v>
      </c>
      <c r="N18" s="55" t="s">
        <v>77</v>
      </c>
      <c r="O18" s="56" t="s">
        <v>78</v>
      </c>
      <c r="P18" s="57"/>
      <c r="Q18" s="58" t="s">
        <v>79</v>
      </c>
      <c r="R18" s="59" t="s">
        <v>80</v>
      </c>
      <c r="S18" s="60"/>
      <c r="T18" s="47"/>
      <c r="U18" s="61" t="s">
        <v>81</v>
      </c>
      <c r="V18" s="61"/>
      <c r="W18" s="61"/>
      <c r="X18" s="61"/>
      <c r="Y18" s="47"/>
      <c r="Z18" s="47"/>
      <c r="AA18" s="47"/>
    </row>
    <row r="19" spans="1:27" ht="18" customHeight="1">
      <c r="A19" s="33" t="str">
        <f aca="true" ca="1" t="shared" si="1" ref="A19:B26">OFFSET(A19,-10,0)</f>
        <v>PDL</v>
      </c>
      <c r="B19" s="33">
        <f ca="1" t="shared" si="1"/>
        <v>44</v>
      </c>
      <c r="C19" s="22">
        <v>1</v>
      </c>
      <c r="D19" s="33" t="str">
        <f aca="true" ca="1" t="shared" si="2" ref="D19:E26">OFFSET(D19,-10,0)</f>
        <v>OUDIN Corentin</v>
      </c>
      <c r="E19" s="33" t="str">
        <f ca="1" t="shared" si="2"/>
        <v>M</v>
      </c>
      <c r="F19" s="33">
        <v>70</v>
      </c>
      <c r="G19" s="33" t="str">
        <f aca="true" ca="1" t="shared" si="3" ref="G19:G26">OFFSET(G19,-10,0)</f>
        <v>JUDO CLUB LA MONTAGNE</v>
      </c>
      <c r="H19" s="63">
        <v>0</v>
      </c>
      <c r="I19" s="64">
        <v>0</v>
      </c>
      <c r="J19" s="64">
        <v>0</v>
      </c>
      <c r="K19" s="64">
        <v>0</v>
      </c>
      <c r="L19" s="65">
        <f>IF(M19&lt;&gt;"","-","")</f>
      </c>
      <c r="M19" s="66"/>
      <c r="N19" s="67"/>
      <c r="O19" s="68">
        <f aca="true" t="shared" si="4" ref="O19:O26">SUM(H19:N19)</f>
        <v>0</v>
      </c>
      <c r="P19" s="69"/>
      <c r="Q19" s="70"/>
      <c r="R19" s="71">
        <f aca="true" ca="1" t="shared" si="5" ref="R19:R26">SUM(OFFSET(R19,0,-12),OFFSET(R19,0,-3))</f>
        <v>70</v>
      </c>
      <c r="S19" s="60"/>
      <c r="T19" s="47"/>
      <c r="U19" s="147" t="s">
        <v>35</v>
      </c>
      <c r="V19" s="147" t="s">
        <v>36</v>
      </c>
      <c r="W19" s="72" t="s">
        <v>37</v>
      </c>
      <c r="X19" s="72" t="s">
        <v>38</v>
      </c>
      <c r="Y19" s="73"/>
      <c r="Z19" s="47"/>
      <c r="AA19" s="47"/>
    </row>
    <row r="20" spans="1:27" ht="18" customHeight="1">
      <c r="A20" s="33" t="str">
        <f ca="1" t="shared" si="1"/>
        <v>PDL</v>
      </c>
      <c r="B20" s="33">
        <f ca="1" t="shared" si="1"/>
        <v>49</v>
      </c>
      <c r="C20" s="22">
        <v>2</v>
      </c>
      <c r="D20" s="62" t="str">
        <f ca="1" t="shared" si="2"/>
        <v>MARTINS David</v>
      </c>
      <c r="E20" s="33" t="str">
        <f ca="1" t="shared" si="2"/>
        <v>M</v>
      </c>
      <c r="F20" s="33">
        <v>80</v>
      </c>
      <c r="G20" s="33" t="str">
        <f ca="1" t="shared" si="3"/>
        <v>J.C. DU BASSIN SAUMUROIS</v>
      </c>
      <c r="H20" s="63">
        <v>0</v>
      </c>
      <c r="I20" s="64">
        <v>0</v>
      </c>
      <c r="J20" s="64">
        <v>10</v>
      </c>
      <c r="K20" s="64">
        <v>10</v>
      </c>
      <c r="L20" s="65" t="str">
        <f>IF(M20&lt;&gt;"","-","")</f>
        <v>-</v>
      </c>
      <c r="M20" s="63" t="s">
        <v>136</v>
      </c>
      <c r="N20" s="74"/>
      <c r="O20" s="68">
        <f t="shared" si="4"/>
        <v>20</v>
      </c>
      <c r="P20" s="69"/>
      <c r="Q20" s="70"/>
      <c r="R20" s="128">
        <f ca="1" t="shared" si="5"/>
        <v>100</v>
      </c>
      <c r="S20" s="60"/>
      <c r="T20" s="47"/>
      <c r="U20" s="72" t="s">
        <v>39</v>
      </c>
      <c r="V20" s="147" t="s">
        <v>40</v>
      </c>
      <c r="W20" s="147" t="s">
        <v>41</v>
      </c>
      <c r="X20" s="72" t="s">
        <v>42</v>
      </c>
      <c r="Y20" s="75"/>
      <c r="Z20" s="76"/>
      <c r="AA20" s="47"/>
    </row>
    <row r="21" spans="1:27" ht="18" customHeight="1">
      <c r="A21" s="33" t="str">
        <f ca="1" t="shared" si="1"/>
        <v>PDL</v>
      </c>
      <c r="B21" s="33">
        <f ca="1" t="shared" si="1"/>
        <v>49</v>
      </c>
      <c r="C21" s="22">
        <v>3</v>
      </c>
      <c r="D21" s="62" t="str">
        <f ca="1" t="shared" si="2"/>
        <v>DANVERT Thomas</v>
      </c>
      <c r="E21" s="33" t="str">
        <f ca="1" t="shared" si="2"/>
        <v>M</v>
      </c>
      <c r="F21" s="33">
        <v>77</v>
      </c>
      <c r="G21" s="33" t="str">
        <f ca="1" t="shared" si="3"/>
        <v>J.C. DU BASSIN SAUMUROIS</v>
      </c>
      <c r="H21" s="63">
        <v>10</v>
      </c>
      <c r="I21" s="64">
        <v>0</v>
      </c>
      <c r="J21" s="64">
        <v>0</v>
      </c>
      <c r="K21" s="64">
        <v>0</v>
      </c>
      <c r="L21" s="65">
        <v>0</v>
      </c>
      <c r="M21" s="63"/>
      <c r="N21" s="74"/>
      <c r="O21" s="68">
        <f t="shared" si="4"/>
        <v>10</v>
      </c>
      <c r="P21" s="69"/>
      <c r="Q21" s="70"/>
      <c r="R21" s="71">
        <f ca="1" t="shared" si="5"/>
        <v>87</v>
      </c>
      <c r="S21" s="60"/>
      <c r="T21" s="47"/>
      <c r="U21" s="47"/>
      <c r="V21" s="47"/>
      <c r="W21" s="77"/>
      <c r="X21" s="77"/>
      <c r="Y21" s="78"/>
      <c r="Z21" s="76"/>
      <c r="AA21" s="47"/>
    </row>
    <row r="22" spans="1:27" ht="18" customHeight="1">
      <c r="A22" s="33" t="str">
        <f ca="1" t="shared" si="1"/>
        <v>PDL</v>
      </c>
      <c r="B22" s="33">
        <f ca="1" t="shared" si="1"/>
        <v>72</v>
      </c>
      <c r="C22" s="22">
        <v>4</v>
      </c>
      <c r="D22" s="62" t="str">
        <f ca="1" t="shared" si="2"/>
        <v>JORANT Benoit</v>
      </c>
      <c r="E22" s="33" t="str">
        <f ca="1" t="shared" si="2"/>
        <v>M</v>
      </c>
      <c r="F22" s="33">
        <v>87</v>
      </c>
      <c r="G22" s="33" t="str">
        <f ca="1" t="shared" si="3"/>
        <v>JC SUZERAIN</v>
      </c>
      <c r="H22" s="63">
        <v>0</v>
      </c>
      <c r="I22" s="64">
        <v>0</v>
      </c>
      <c r="J22" s="64">
        <v>0</v>
      </c>
      <c r="K22" s="64">
        <v>0</v>
      </c>
      <c r="L22" s="65">
        <v>0</v>
      </c>
      <c r="M22" s="63"/>
      <c r="N22" s="74"/>
      <c r="O22" s="68">
        <f t="shared" si="4"/>
        <v>0</v>
      </c>
      <c r="P22" s="69"/>
      <c r="Q22" s="70"/>
      <c r="R22" s="71">
        <f ca="1" t="shared" si="5"/>
        <v>87</v>
      </c>
      <c r="S22" s="60"/>
      <c r="T22" s="47"/>
      <c r="U22" s="47"/>
      <c r="V22" s="78"/>
      <c r="W22" s="78"/>
      <c r="X22" s="78"/>
      <c r="Y22" s="78"/>
      <c r="Z22" s="76"/>
      <c r="AA22" s="47"/>
    </row>
    <row r="23" spans="1:27" ht="18" customHeight="1" thickBot="1">
      <c r="A23" s="33" t="str">
        <f ca="1" t="shared" si="1"/>
        <v>PDL</v>
      </c>
      <c r="B23" s="33">
        <f ca="1" t="shared" si="1"/>
        <v>44</v>
      </c>
      <c r="C23" s="22">
        <v>5</v>
      </c>
      <c r="D23" s="33" t="str">
        <f ca="1" t="shared" si="2"/>
        <v>ROBINET Baptiste</v>
      </c>
      <c r="E23" s="33" t="str">
        <f ca="1" t="shared" si="2"/>
        <v>M</v>
      </c>
      <c r="F23" s="33">
        <v>7</v>
      </c>
      <c r="G23" s="33" t="str">
        <f ca="1" t="shared" si="3"/>
        <v>STE LUCE JUDO-JUJITSU</v>
      </c>
      <c r="H23" s="63">
        <v>10</v>
      </c>
      <c r="I23" s="64">
        <v>0</v>
      </c>
      <c r="J23" s="64">
        <v>10</v>
      </c>
      <c r="K23" s="64">
        <v>0</v>
      </c>
      <c r="L23" s="65">
        <f>IF(M23&lt;&gt;"","-","")</f>
      </c>
      <c r="M23" s="63"/>
      <c r="N23" s="74"/>
      <c r="O23" s="68">
        <f t="shared" si="4"/>
        <v>20</v>
      </c>
      <c r="P23" s="69"/>
      <c r="Q23" s="70"/>
      <c r="R23" s="71">
        <f ca="1" t="shared" si="5"/>
        <v>27</v>
      </c>
      <c r="S23" s="60"/>
      <c r="T23" s="47"/>
      <c r="U23" s="47"/>
      <c r="V23" s="47"/>
      <c r="W23" s="79" t="s">
        <v>82</v>
      </c>
      <c r="X23" s="79"/>
      <c r="Y23" s="47"/>
      <c r="Z23" s="47"/>
      <c r="AA23" s="47"/>
    </row>
    <row r="24" spans="1:27" ht="18" customHeight="1" thickBot="1">
      <c r="A24" s="33" t="str">
        <f ca="1" t="shared" si="1"/>
        <v>PDL</v>
      </c>
      <c r="B24" s="33">
        <f ca="1" t="shared" si="1"/>
        <v>44</v>
      </c>
      <c r="C24" s="22">
        <v>6</v>
      </c>
      <c r="D24" s="62" t="str">
        <f ca="1" t="shared" si="2"/>
        <v>JAFFRE Gwenole</v>
      </c>
      <c r="E24" s="33" t="str">
        <f ca="1" t="shared" si="2"/>
        <v>M</v>
      </c>
      <c r="F24" s="33">
        <v>30</v>
      </c>
      <c r="G24" s="33" t="str">
        <f ca="1" t="shared" si="3"/>
        <v>J.C. DE BASSE GOULAINE</v>
      </c>
      <c r="H24" s="63">
        <v>0</v>
      </c>
      <c r="I24" s="64">
        <v>10</v>
      </c>
      <c r="J24" s="64">
        <v>10</v>
      </c>
      <c r="K24" s="64">
        <v>7</v>
      </c>
      <c r="L24" s="65">
        <v>0</v>
      </c>
      <c r="M24" s="63"/>
      <c r="N24" s="74"/>
      <c r="O24" s="68">
        <f t="shared" si="4"/>
        <v>27</v>
      </c>
      <c r="P24" s="69"/>
      <c r="Q24" s="70"/>
      <c r="R24" s="71">
        <f ca="1" t="shared" si="5"/>
        <v>57</v>
      </c>
      <c r="S24" s="60"/>
      <c r="T24" s="47"/>
      <c r="U24" s="47"/>
      <c r="V24" s="47"/>
      <c r="W24" s="80" t="s">
        <v>83</v>
      </c>
      <c r="X24" s="81" t="s">
        <v>84</v>
      </c>
      <c r="Y24" s="47"/>
      <c r="Z24" s="47"/>
      <c r="AA24" s="47"/>
    </row>
    <row r="25" spans="1:27" ht="18" customHeight="1">
      <c r="A25" s="33" t="str">
        <f ca="1" t="shared" si="1"/>
        <v>PDL</v>
      </c>
      <c r="B25" s="33">
        <f ca="1" t="shared" si="1"/>
        <v>44</v>
      </c>
      <c r="C25" s="22">
        <v>7</v>
      </c>
      <c r="D25" s="62" t="str">
        <f ca="1" t="shared" si="2"/>
        <v>LEBLANC Martin</v>
      </c>
      <c r="E25" s="33" t="str">
        <f ca="1" t="shared" si="2"/>
        <v>M</v>
      </c>
      <c r="F25" s="33">
        <v>40</v>
      </c>
      <c r="G25" s="33" t="str">
        <f ca="1" t="shared" si="3"/>
        <v>J.C. DE BASSE GOULAINE</v>
      </c>
      <c r="H25" s="63">
        <v>0</v>
      </c>
      <c r="I25" s="64">
        <v>0</v>
      </c>
      <c r="J25" s="64">
        <v>7</v>
      </c>
      <c r="K25" s="64">
        <v>0</v>
      </c>
      <c r="L25" s="65">
        <v>0</v>
      </c>
      <c r="M25" s="82"/>
      <c r="N25" s="83"/>
      <c r="O25" s="68">
        <f t="shared" si="4"/>
        <v>7</v>
      </c>
      <c r="P25" s="69"/>
      <c r="Q25" s="70"/>
      <c r="R25" s="71">
        <f ca="1" t="shared" si="5"/>
        <v>47</v>
      </c>
      <c r="S25" s="60"/>
      <c r="T25" s="47"/>
      <c r="U25" s="47"/>
      <c r="V25" s="47"/>
      <c r="W25" s="84">
        <v>7</v>
      </c>
      <c r="X25" s="85">
        <v>10</v>
      </c>
      <c r="Y25" s="47"/>
      <c r="Z25" s="47"/>
      <c r="AA25" s="47"/>
    </row>
    <row r="26" spans="1:27" ht="18" customHeight="1" thickBot="1">
      <c r="A26" s="33" t="str">
        <f ca="1" t="shared" si="1"/>
        <v>PDL</v>
      </c>
      <c r="B26" s="33">
        <f ca="1" t="shared" si="1"/>
        <v>49</v>
      </c>
      <c r="C26" s="22">
        <v>8</v>
      </c>
      <c r="D26" s="62" t="str">
        <f ca="1" t="shared" si="2"/>
        <v>MALABEUX JUSTIN</v>
      </c>
      <c r="E26" s="33" t="str">
        <f ca="1" t="shared" si="2"/>
        <v>M</v>
      </c>
      <c r="F26" s="33">
        <v>60</v>
      </c>
      <c r="G26" s="33" t="str">
        <f ca="1" t="shared" si="3"/>
        <v>ALLIANCE MAINE ET LOIRE</v>
      </c>
      <c r="H26" s="86">
        <v>10</v>
      </c>
      <c r="I26" s="87">
        <v>10</v>
      </c>
      <c r="J26" s="87">
        <v>10</v>
      </c>
      <c r="K26" s="87">
        <v>10</v>
      </c>
      <c r="L26" s="88" t="str">
        <f>IF(M26&lt;&gt;"","-","")</f>
        <v>-</v>
      </c>
      <c r="M26" s="86" t="s">
        <v>136</v>
      </c>
      <c r="N26" s="89"/>
      <c r="O26" s="90">
        <f t="shared" si="4"/>
        <v>40</v>
      </c>
      <c r="P26" s="91"/>
      <c r="Q26" s="70"/>
      <c r="R26" s="128">
        <f ca="1" t="shared" si="5"/>
        <v>100</v>
      </c>
      <c r="S26" s="60"/>
      <c r="T26" s="47"/>
      <c r="U26" s="47"/>
      <c r="V26" s="47"/>
      <c r="W26" s="92"/>
      <c r="X26" s="93"/>
      <c r="Y26" s="47"/>
      <c r="Z26" s="47"/>
      <c r="AA26" s="47"/>
    </row>
    <row r="27" ht="11.25">
      <c r="N27" s="32" t="s">
        <v>85</v>
      </c>
    </row>
    <row r="28" spans="3:35" ht="11.25" hidden="1">
      <c r="C28" s="45">
        <f>COUNT(H19:N26)/2</f>
        <v>18</v>
      </c>
      <c r="G28" s="94" t="s">
        <v>86</v>
      </c>
      <c r="H28" s="95">
        <v>1</v>
      </c>
      <c r="I28" s="95">
        <v>2</v>
      </c>
      <c r="J28" s="95">
        <v>3</v>
      </c>
      <c r="K28" s="95">
        <v>4</v>
      </c>
      <c r="L28" s="95">
        <v>5</v>
      </c>
      <c r="M28" s="95">
        <v>6</v>
      </c>
      <c r="N28" s="95">
        <v>7</v>
      </c>
      <c r="O28" s="95">
        <v>8</v>
      </c>
      <c r="P28" s="95">
        <v>9</v>
      </c>
      <c r="Q28" s="95">
        <v>10</v>
      </c>
      <c r="R28" s="95">
        <v>11</v>
      </c>
      <c r="S28" s="95">
        <v>12</v>
      </c>
      <c r="T28" s="95">
        <v>13</v>
      </c>
      <c r="U28" s="95">
        <v>14</v>
      </c>
      <c r="V28" s="95">
        <v>15</v>
      </c>
      <c r="W28" s="95">
        <v>16</v>
      </c>
      <c r="X28" s="95"/>
      <c r="Y28" s="95">
        <v>17</v>
      </c>
      <c r="Z28" s="95"/>
      <c r="AA28" s="95">
        <v>18</v>
      </c>
      <c r="AB28" s="96"/>
      <c r="AC28" s="96"/>
      <c r="AD28" s="96"/>
      <c r="AE28" s="96"/>
      <c r="AF28" s="96"/>
      <c r="AG28" s="96"/>
      <c r="AH28" s="96"/>
      <c r="AI28" s="96"/>
    </row>
    <row r="29" spans="7:35" ht="11.25" hidden="1">
      <c r="G29" s="94" t="s">
        <v>87</v>
      </c>
      <c r="H29" s="95">
        <v>1</v>
      </c>
      <c r="I29" s="95">
        <v>1</v>
      </c>
      <c r="J29" s="95">
        <v>2</v>
      </c>
      <c r="K29" s="95">
        <v>1</v>
      </c>
      <c r="L29" s="95">
        <v>2</v>
      </c>
      <c r="M29" s="95">
        <v>2</v>
      </c>
      <c r="N29" s="95">
        <v>3</v>
      </c>
      <c r="O29" s="95">
        <v>2</v>
      </c>
      <c r="P29" s="95">
        <v>3</v>
      </c>
      <c r="Q29" s="95">
        <v>3</v>
      </c>
      <c r="R29" s="95">
        <v>4</v>
      </c>
      <c r="S29" s="95">
        <v>3</v>
      </c>
      <c r="T29" s="95">
        <v>4</v>
      </c>
      <c r="U29" s="95">
        <v>5</v>
      </c>
      <c r="V29" s="95">
        <v>4</v>
      </c>
      <c r="W29" s="95">
        <v>4</v>
      </c>
      <c r="X29" s="95"/>
      <c r="Y29" s="95">
        <v>5</v>
      </c>
      <c r="Z29" s="95"/>
      <c r="AA29" s="95">
        <v>5</v>
      </c>
      <c r="AB29" s="96"/>
      <c r="AC29" s="96"/>
      <c r="AD29" s="96"/>
      <c r="AE29" s="96"/>
      <c r="AF29" s="96"/>
      <c r="AG29" s="96"/>
      <c r="AH29" s="96"/>
      <c r="AI29" s="96"/>
    </row>
    <row r="30" spans="7:35" ht="11.25" hidden="1">
      <c r="G30" s="94" t="s">
        <v>88</v>
      </c>
      <c r="H30" s="95">
        <v>1</v>
      </c>
      <c r="I30" s="95">
        <v>1</v>
      </c>
      <c r="J30" s="95">
        <v>1</v>
      </c>
      <c r="K30" s="95">
        <v>1</v>
      </c>
      <c r="L30" s="95">
        <v>2</v>
      </c>
      <c r="M30" s="95">
        <v>2</v>
      </c>
      <c r="N30" s="95">
        <v>2</v>
      </c>
      <c r="O30" s="95">
        <v>3</v>
      </c>
      <c r="P30" s="95">
        <v>1</v>
      </c>
      <c r="Q30" s="95">
        <v>3</v>
      </c>
      <c r="R30" s="95">
        <v>4</v>
      </c>
      <c r="S30" s="95">
        <v>2</v>
      </c>
      <c r="T30" s="95">
        <v>3</v>
      </c>
      <c r="U30" s="95">
        <v>3</v>
      </c>
      <c r="V30" s="95">
        <v>4</v>
      </c>
      <c r="W30" s="95">
        <v>4</v>
      </c>
      <c r="X30" s="95"/>
      <c r="Y30" s="95">
        <v>4</v>
      </c>
      <c r="Z30" s="95"/>
      <c r="AA30" s="95">
        <v>5</v>
      </c>
      <c r="AB30" s="96"/>
      <c r="AC30" s="96"/>
      <c r="AD30" s="96"/>
      <c r="AE30" s="96"/>
      <c r="AF30" s="96"/>
      <c r="AG30" s="96"/>
      <c r="AH30" s="96"/>
      <c r="AI30" s="96"/>
    </row>
  </sheetData>
  <sheetProtection formatCells="0" formatColumns="0" selectLockedCells="1"/>
  <mergeCells count="29"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  <mergeCell ref="G4:G6"/>
    <mergeCell ref="P1:R1"/>
    <mergeCell ref="K2:N2"/>
    <mergeCell ref="P2:P3"/>
    <mergeCell ref="Q2:Q3"/>
    <mergeCell ref="R2:R3"/>
    <mergeCell ref="R18:S18"/>
    <mergeCell ref="R19:S19"/>
    <mergeCell ref="R20:S20"/>
    <mergeCell ref="M17:N17"/>
    <mergeCell ref="O18:P18"/>
    <mergeCell ref="O19:P19"/>
    <mergeCell ref="O20:P20"/>
    <mergeCell ref="O25:P25"/>
    <mergeCell ref="O26:P26"/>
    <mergeCell ref="O21:P21"/>
    <mergeCell ref="O22:P22"/>
    <mergeCell ref="O23:P23"/>
    <mergeCell ref="O24:P24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AI30"/>
  <sheetViews>
    <sheetView zoomScale="81" zoomScaleNormal="81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32" customWidth="1"/>
    <col min="2" max="2" width="5.140625" style="32" customWidth="1"/>
    <col min="3" max="3" width="4.57421875" style="45" bestFit="1" customWidth="1"/>
    <col min="4" max="4" width="22.57421875" style="32" customWidth="1"/>
    <col min="5" max="5" width="3.140625" style="32" customWidth="1"/>
    <col min="6" max="6" width="7.7109375" style="32" customWidth="1"/>
    <col min="7" max="7" width="22.00390625" style="32" customWidth="1"/>
    <col min="8" max="12" width="4.7109375" style="32" customWidth="1"/>
    <col min="13" max="14" width="5.28125" style="32" customWidth="1"/>
    <col min="15" max="27" width="4.7109375" style="32" customWidth="1"/>
    <col min="28" max="28" width="4.7109375" style="47" hidden="1" customWidth="1"/>
    <col min="29" max="29" width="4.7109375" style="47" customWidth="1"/>
    <col min="30" max="35" width="4.7109375" style="47" hidden="1" customWidth="1"/>
    <col min="36" max="16384" width="11.421875" style="32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0</v>
      </c>
      <c r="Q1" s="4"/>
      <c r="R1" s="4"/>
      <c r="S1" s="3"/>
      <c r="T1" s="3"/>
      <c r="U1" s="3"/>
      <c r="V1" s="5"/>
      <c r="W1" s="5"/>
      <c r="AB1" s="6"/>
      <c r="AC1" s="6"/>
      <c r="AD1" s="6"/>
      <c r="AE1" s="6"/>
      <c r="AF1" s="6"/>
      <c r="AG1" s="6"/>
      <c r="AH1" s="6"/>
      <c r="AI1" s="6"/>
    </row>
    <row r="2" spans="3:35" s="1" customFormat="1" ht="16.5" customHeight="1" thickBot="1">
      <c r="C2" s="7"/>
      <c r="D2" s="3"/>
      <c r="E2" s="3"/>
      <c r="F2" s="8" t="s">
        <v>1</v>
      </c>
      <c r="G2" s="9" t="s">
        <v>242</v>
      </c>
      <c r="H2" s="3">
        <v>2</v>
      </c>
      <c r="I2" s="3"/>
      <c r="J2" s="10" t="s">
        <v>3</v>
      </c>
      <c r="K2" s="11">
        <f ca="1">TODAY()</f>
        <v>41715</v>
      </c>
      <c r="L2" s="11"/>
      <c r="M2" s="11"/>
      <c r="N2" s="11"/>
      <c r="O2" s="3"/>
      <c r="P2" s="12" t="s">
        <v>243</v>
      </c>
      <c r="Q2" s="12"/>
      <c r="R2" s="13"/>
      <c r="S2" s="3"/>
      <c r="AB2" s="6"/>
      <c r="AC2" s="6"/>
      <c r="AD2" s="6"/>
      <c r="AE2" s="6"/>
      <c r="AF2" s="6"/>
      <c r="AG2" s="6"/>
      <c r="AH2" s="6"/>
      <c r="AI2" s="6"/>
    </row>
    <row r="3" spans="3:35" s="1" customFormat="1" ht="13.5" customHeight="1" thickBot="1"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4"/>
      <c r="Q3" s="14"/>
      <c r="R3" s="15"/>
      <c r="S3" s="3"/>
      <c r="AB3" s="6"/>
      <c r="AC3" s="6"/>
      <c r="AD3" s="6"/>
      <c r="AE3" s="6"/>
      <c r="AF3" s="6"/>
      <c r="AG3" s="6"/>
      <c r="AH3" s="6"/>
      <c r="AI3" s="6"/>
    </row>
    <row r="4" spans="3:35" s="1" customFormat="1" ht="12.75">
      <c r="C4" s="7"/>
      <c r="D4" s="3"/>
      <c r="E4" s="3"/>
      <c r="F4" s="3"/>
      <c r="G4" s="16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AB4" s="6"/>
      <c r="AC4" s="6"/>
      <c r="AD4" s="6"/>
      <c r="AE4" s="6"/>
      <c r="AF4" s="6"/>
      <c r="AG4" s="6"/>
      <c r="AH4" s="6"/>
      <c r="AI4" s="6"/>
    </row>
    <row r="5" spans="3:35" s="1" customFormat="1" ht="12.75">
      <c r="C5" s="7"/>
      <c r="D5" s="3"/>
      <c r="E5" s="3"/>
      <c r="F5" s="17" t="s">
        <v>6</v>
      </c>
      <c r="G5" s="18"/>
      <c r="H5" s="3"/>
      <c r="I5" s="3"/>
      <c r="J5" s="10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AB5" s="6"/>
      <c r="AC5" s="6"/>
      <c r="AD5" s="6"/>
      <c r="AE5" s="6"/>
      <c r="AF5" s="6"/>
      <c r="AG5" s="6"/>
      <c r="AH5" s="6"/>
      <c r="AI5" s="6"/>
    </row>
    <row r="6" spans="3:35" s="1" customFormat="1" ht="12.75">
      <c r="C6" s="7"/>
      <c r="D6" s="3"/>
      <c r="E6" s="3"/>
      <c r="F6" s="3"/>
      <c r="G6" s="19"/>
      <c r="H6" s="3"/>
      <c r="I6" s="3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AB6" s="6"/>
      <c r="AC6" s="6"/>
      <c r="AD6" s="6"/>
      <c r="AE6" s="6"/>
      <c r="AF6" s="6"/>
      <c r="AG6" s="6"/>
      <c r="AH6" s="6"/>
      <c r="AI6" s="6"/>
    </row>
    <row r="7" spans="3:35" s="1" customFormat="1" ht="13.5" thickBot="1">
      <c r="C7" s="7"/>
      <c r="D7" s="3"/>
      <c r="E7" s="3"/>
      <c r="F7" s="20"/>
      <c r="G7" s="10"/>
      <c r="H7" s="10"/>
      <c r="I7" s="10"/>
      <c r="J7" s="10"/>
      <c r="K7" s="3"/>
      <c r="L7" s="3"/>
      <c r="M7" s="3"/>
      <c r="N7" s="3"/>
      <c r="O7" s="3"/>
      <c r="P7" s="3"/>
      <c r="Q7" s="3"/>
      <c r="R7" s="3"/>
      <c r="S7" s="3"/>
      <c r="T7" s="21"/>
      <c r="U7" s="3"/>
      <c r="V7" s="5"/>
      <c r="W7" s="5"/>
      <c r="AB7" s="6"/>
      <c r="AC7" s="6"/>
      <c r="AD7" s="6"/>
      <c r="AE7" s="6"/>
      <c r="AF7" s="6"/>
      <c r="AG7" s="6"/>
      <c r="AH7" s="6"/>
      <c r="AI7" s="6"/>
    </row>
    <row r="8" spans="1:35" ht="18" customHeight="1">
      <c r="A8" s="22" t="s">
        <v>8</v>
      </c>
      <c r="B8" s="22" t="s">
        <v>9</v>
      </c>
      <c r="C8" s="23" t="s">
        <v>10</v>
      </c>
      <c r="D8" s="24" t="s">
        <v>11</v>
      </c>
      <c r="E8" s="24" t="s">
        <v>12</v>
      </c>
      <c r="F8" s="23" t="s">
        <v>13</v>
      </c>
      <c r="G8" s="25" t="s">
        <v>14</v>
      </c>
      <c r="H8" s="26" t="s">
        <v>15</v>
      </c>
      <c r="I8" s="27" t="s">
        <v>16</v>
      </c>
      <c r="J8" s="28" t="s">
        <v>17</v>
      </c>
      <c r="K8" s="28" t="s">
        <v>18</v>
      </c>
      <c r="L8" s="107" t="s">
        <v>19</v>
      </c>
      <c r="M8" s="28" t="s">
        <v>20</v>
      </c>
      <c r="N8" s="29" t="s">
        <v>21</v>
      </c>
      <c r="O8" s="107" t="s">
        <v>22</v>
      </c>
      <c r="P8" s="28" t="s">
        <v>23</v>
      </c>
      <c r="Q8" s="28" t="s">
        <v>24</v>
      </c>
      <c r="R8" s="28" t="s">
        <v>25</v>
      </c>
      <c r="S8" s="28" t="s">
        <v>26</v>
      </c>
      <c r="T8" s="138" t="s">
        <v>27</v>
      </c>
      <c r="U8" s="28" t="s">
        <v>28</v>
      </c>
      <c r="V8" s="28" t="s">
        <v>29</v>
      </c>
      <c r="W8" s="28" t="s">
        <v>30</v>
      </c>
      <c r="X8" s="107" t="s">
        <v>31</v>
      </c>
      <c r="Y8" s="28" t="s">
        <v>32</v>
      </c>
      <c r="Z8" s="107" t="s">
        <v>33</v>
      </c>
      <c r="AA8" s="30" t="s">
        <v>34</v>
      </c>
      <c r="AB8" s="31" t="s">
        <v>35</v>
      </c>
      <c r="AC8" s="26" t="s">
        <v>36</v>
      </c>
      <c r="AD8" s="31" t="s">
        <v>37</v>
      </c>
      <c r="AE8" s="31" t="s">
        <v>38</v>
      </c>
      <c r="AF8" s="31" t="s">
        <v>39</v>
      </c>
      <c r="AG8" s="31" t="s">
        <v>40</v>
      </c>
      <c r="AH8" s="31" t="s">
        <v>41</v>
      </c>
      <c r="AI8" s="31" t="s">
        <v>42</v>
      </c>
    </row>
    <row r="9" spans="1:35" ht="33.75" customHeight="1">
      <c r="A9" s="33" t="s">
        <v>118</v>
      </c>
      <c r="B9" s="33">
        <v>37</v>
      </c>
      <c r="C9" s="34">
        <f aca="true" ca="1" t="shared" si="0" ref="C9:C16">OFFSET(C9,10,0)</f>
        <v>1</v>
      </c>
      <c r="D9" s="35" t="s">
        <v>244</v>
      </c>
      <c r="E9" s="33" t="s">
        <v>45</v>
      </c>
      <c r="F9" s="33">
        <v>59</v>
      </c>
      <c r="G9" s="36" t="s">
        <v>120</v>
      </c>
      <c r="H9" s="37" t="s">
        <v>53</v>
      </c>
      <c r="I9" s="38"/>
      <c r="J9" s="38"/>
      <c r="K9" s="38"/>
      <c r="L9" s="39"/>
      <c r="M9" s="38"/>
      <c r="N9" s="38"/>
      <c r="O9" s="38"/>
      <c r="P9" s="38"/>
      <c r="Q9" s="39" t="s">
        <v>53</v>
      </c>
      <c r="R9" s="38"/>
      <c r="S9" s="38"/>
      <c r="T9" s="38"/>
      <c r="U9" s="38"/>
      <c r="V9" s="38"/>
      <c r="W9" s="39" t="s">
        <v>57</v>
      </c>
      <c r="X9" s="38"/>
      <c r="Y9" s="38"/>
      <c r="Z9" s="39"/>
      <c r="AA9" s="38"/>
      <c r="AB9" s="40"/>
      <c r="AC9" s="40" t="s">
        <v>53</v>
      </c>
      <c r="AD9" s="41"/>
      <c r="AE9" s="41"/>
      <c r="AF9" s="41"/>
      <c r="AG9" s="41"/>
      <c r="AH9" s="41"/>
      <c r="AI9" s="41"/>
    </row>
    <row r="10" spans="1:35" ht="33.75" customHeight="1">
      <c r="A10" s="33" t="s">
        <v>50</v>
      </c>
      <c r="B10" s="33">
        <v>49</v>
      </c>
      <c r="C10" s="34">
        <f ca="1" t="shared" si="0"/>
        <v>2</v>
      </c>
      <c r="D10" s="35" t="s">
        <v>245</v>
      </c>
      <c r="E10" s="33" t="s">
        <v>45</v>
      </c>
      <c r="F10" s="33">
        <v>59</v>
      </c>
      <c r="G10" s="36" t="s">
        <v>246</v>
      </c>
      <c r="H10" s="38"/>
      <c r="I10" s="39" t="s">
        <v>53</v>
      </c>
      <c r="J10" s="38"/>
      <c r="K10" s="38"/>
      <c r="L10" s="38"/>
      <c r="M10" s="39" t="s">
        <v>54</v>
      </c>
      <c r="N10" s="38"/>
      <c r="O10" s="38"/>
      <c r="P10" s="39" t="s">
        <v>47</v>
      </c>
      <c r="Q10" s="38"/>
      <c r="R10" s="39" t="s">
        <v>47</v>
      </c>
      <c r="S10" s="38"/>
      <c r="T10" s="38"/>
      <c r="U10" s="38"/>
      <c r="V10" s="38"/>
      <c r="W10" s="38"/>
      <c r="X10" s="39"/>
      <c r="Y10" s="38"/>
      <c r="Z10" s="38"/>
      <c r="AA10" s="38"/>
      <c r="AB10" s="40"/>
      <c r="AC10" s="41"/>
      <c r="AD10" s="40"/>
      <c r="AE10" s="41"/>
      <c r="AF10" s="41"/>
      <c r="AG10" s="41"/>
      <c r="AH10" s="41"/>
      <c r="AI10" s="41"/>
    </row>
    <row r="11" spans="1:35" ht="33.75" customHeight="1">
      <c r="A11" s="33" t="s">
        <v>43</v>
      </c>
      <c r="B11" s="33">
        <v>35</v>
      </c>
      <c r="C11" s="34">
        <f ca="1" t="shared" si="0"/>
        <v>3</v>
      </c>
      <c r="D11" s="35" t="s">
        <v>247</v>
      </c>
      <c r="E11" s="33" t="s">
        <v>45</v>
      </c>
      <c r="F11" s="33">
        <v>60</v>
      </c>
      <c r="G11" s="36" t="s">
        <v>62</v>
      </c>
      <c r="H11" s="38"/>
      <c r="I11" s="39" t="s">
        <v>47</v>
      </c>
      <c r="J11" s="38"/>
      <c r="K11" s="38"/>
      <c r="L11" s="38"/>
      <c r="M11" s="38"/>
      <c r="N11" s="38"/>
      <c r="O11" s="39"/>
      <c r="P11" s="38"/>
      <c r="Q11" s="38"/>
      <c r="R11" s="38"/>
      <c r="S11" s="39" t="s">
        <v>53</v>
      </c>
      <c r="T11" s="38"/>
      <c r="U11" s="38"/>
      <c r="V11" s="39" t="s">
        <v>47</v>
      </c>
      <c r="W11" s="38"/>
      <c r="X11" s="38"/>
      <c r="Y11" s="39" t="s">
        <v>49</v>
      </c>
      <c r="Z11" s="38"/>
      <c r="AA11" s="38"/>
      <c r="AB11" s="41"/>
      <c r="AC11" s="40" t="s">
        <v>47</v>
      </c>
      <c r="AD11" s="41"/>
      <c r="AE11" s="40"/>
      <c r="AF11" s="41"/>
      <c r="AG11" s="41"/>
      <c r="AH11" s="41"/>
      <c r="AI11" s="41"/>
    </row>
    <row r="12" spans="1:35" ht="33.75" customHeight="1">
      <c r="A12" s="33" t="s">
        <v>50</v>
      </c>
      <c r="B12" s="33">
        <v>49</v>
      </c>
      <c r="C12" s="34">
        <f ca="1" t="shared" si="0"/>
        <v>4</v>
      </c>
      <c r="D12" s="35" t="s">
        <v>248</v>
      </c>
      <c r="E12" s="33" t="s">
        <v>45</v>
      </c>
      <c r="F12" s="33">
        <v>61</v>
      </c>
      <c r="G12" s="36" t="s">
        <v>249</v>
      </c>
      <c r="H12" s="39" t="s">
        <v>47</v>
      </c>
      <c r="I12" s="38"/>
      <c r="J12" s="39" t="s">
        <v>60</v>
      </c>
      <c r="K12" s="38"/>
      <c r="L12" s="38"/>
      <c r="M12" s="38"/>
      <c r="N12" s="39" t="s">
        <v>49</v>
      </c>
      <c r="O12" s="38"/>
      <c r="P12" s="38"/>
      <c r="Q12" s="38"/>
      <c r="R12" s="39" t="s">
        <v>57</v>
      </c>
      <c r="S12" s="38"/>
      <c r="T12" s="38"/>
      <c r="U12" s="39" t="s">
        <v>53</v>
      </c>
      <c r="V12" s="38"/>
      <c r="W12" s="38"/>
      <c r="X12" s="38"/>
      <c r="Y12" s="38"/>
      <c r="Z12" s="38"/>
      <c r="AA12" s="38"/>
      <c r="AB12" s="41"/>
      <c r="AC12" s="41"/>
      <c r="AD12" s="41"/>
      <c r="AE12" s="40"/>
      <c r="AF12" s="40"/>
      <c r="AG12" s="41"/>
      <c r="AH12" s="41"/>
      <c r="AI12" s="41"/>
    </row>
    <row r="13" spans="1:35" ht="33.75" customHeight="1">
      <c r="A13" s="33" t="s">
        <v>50</v>
      </c>
      <c r="B13" s="33">
        <v>85</v>
      </c>
      <c r="C13" s="34">
        <f ca="1" t="shared" si="0"/>
        <v>5</v>
      </c>
      <c r="D13" s="35" t="s">
        <v>250</v>
      </c>
      <c r="E13" s="33" t="s">
        <v>45</v>
      </c>
      <c r="F13" s="33">
        <v>62</v>
      </c>
      <c r="G13" s="36" t="s">
        <v>251</v>
      </c>
      <c r="H13" s="38"/>
      <c r="I13" s="38"/>
      <c r="J13" s="39" t="s">
        <v>57</v>
      </c>
      <c r="K13" s="38"/>
      <c r="L13" s="39"/>
      <c r="M13" s="38"/>
      <c r="N13" s="38"/>
      <c r="O13" s="39"/>
      <c r="P13" s="38"/>
      <c r="Q13" s="38"/>
      <c r="R13" s="38"/>
      <c r="S13" s="38"/>
      <c r="T13" s="39"/>
      <c r="U13" s="38"/>
      <c r="V13" s="38"/>
      <c r="W13" s="38"/>
      <c r="X13" s="39"/>
      <c r="Y13" s="38"/>
      <c r="Z13" s="38"/>
      <c r="AA13" s="38"/>
      <c r="AB13" s="41"/>
      <c r="AC13" s="41"/>
      <c r="AD13" s="41"/>
      <c r="AE13" s="41"/>
      <c r="AF13" s="41"/>
      <c r="AG13" s="40"/>
      <c r="AH13" s="40"/>
      <c r="AI13" s="41"/>
    </row>
    <row r="14" spans="1:35" ht="33.75" customHeight="1">
      <c r="A14" s="33" t="s">
        <v>50</v>
      </c>
      <c r="B14" s="33">
        <v>44</v>
      </c>
      <c r="C14" s="34">
        <f ca="1" t="shared" si="0"/>
        <v>6</v>
      </c>
      <c r="D14" s="35" t="s">
        <v>252</v>
      </c>
      <c r="E14" s="33" t="s">
        <v>45</v>
      </c>
      <c r="F14" s="33">
        <v>63</v>
      </c>
      <c r="G14" s="36" t="s">
        <v>229</v>
      </c>
      <c r="H14" s="38"/>
      <c r="I14" s="38"/>
      <c r="J14" s="38"/>
      <c r="K14" s="39" t="s">
        <v>47</v>
      </c>
      <c r="L14" s="38"/>
      <c r="M14" s="39" t="s">
        <v>47</v>
      </c>
      <c r="N14" s="38"/>
      <c r="O14" s="38"/>
      <c r="P14" s="38"/>
      <c r="Q14" s="39" t="s">
        <v>60</v>
      </c>
      <c r="R14" s="38"/>
      <c r="S14" s="38"/>
      <c r="T14" s="38"/>
      <c r="U14" s="38"/>
      <c r="V14" s="38"/>
      <c r="W14" s="38"/>
      <c r="X14" s="38"/>
      <c r="Y14" s="39" t="s">
        <v>47</v>
      </c>
      <c r="Z14" s="38"/>
      <c r="AA14" s="39" t="s">
        <v>53</v>
      </c>
      <c r="AB14" s="41"/>
      <c r="AC14" s="41"/>
      <c r="AD14" s="41"/>
      <c r="AE14" s="41"/>
      <c r="AF14" s="40"/>
      <c r="AG14" s="40"/>
      <c r="AH14" s="41"/>
      <c r="AI14" s="41"/>
    </row>
    <row r="15" spans="1:35" s="44" customFormat="1" ht="33.75" customHeight="1">
      <c r="A15" s="33" t="s">
        <v>50</v>
      </c>
      <c r="B15" s="33">
        <v>49</v>
      </c>
      <c r="C15" s="34">
        <f ca="1" t="shared" si="0"/>
        <v>7</v>
      </c>
      <c r="D15" s="35" t="s">
        <v>253</v>
      </c>
      <c r="E15" s="33" t="s">
        <v>45</v>
      </c>
      <c r="F15" s="33">
        <v>64</v>
      </c>
      <c r="G15" s="36" t="s">
        <v>254</v>
      </c>
      <c r="H15" s="38"/>
      <c r="I15" s="38"/>
      <c r="J15" s="38"/>
      <c r="K15" s="38"/>
      <c r="L15" s="38"/>
      <c r="M15" s="38"/>
      <c r="N15" s="38"/>
      <c r="O15" s="38"/>
      <c r="P15" s="39" t="s">
        <v>123</v>
      </c>
      <c r="Q15" s="38"/>
      <c r="R15" s="38"/>
      <c r="S15" s="39" t="s">
        <v>47</v>
      </c>
      <c r="T15" s="38"/>
      <c r="U15" s="39" t="s">
        <v>47</v>
      </c>
      <c r="V15" s="38"/>
      <c r="W15" s="39" t="s">
        <v>47</v>
      </c>
      <c r="X15" s="38"/>
      <c r="Y15" s="38"/>
      <c r="Z15" s="38"/>
      <c r="AA15" s="39" t="s">
        <v>47</v>
      </c>
      <c r="AB15" s="42"/>
      <c r="AC15" s="42"/>
      <c r="AD15" s="42"/>
      <c r="AE15" s="42"/>
      <c r="AF15" s="42"/>
      <c r="AG15" s="42"/>
      <c r="AH15" s="43"/>
      <c r="AI15" s="43"/>
    </row>
    <row r="16" spans="1:35" ht="33.75" customHeight="1">
      <c r="A16" s="33" t="s">
        <v>50</v>
      </c>
      <c r="B16" s="33">
        <v>44</v>
      </c>
      <c r="C16" s="34">
        <f ca="1" t="shared" si="0"/>
        <v>8</v>
      </c>
      <c r="D16" s="35" t="s">
        <v>255</v>
      </c>
      <c r="E16" s="33" t="s">
        <v>45</v>
      </c>
      <c r="F16" s="33">
        <v>65</v>
      </c>
      <c r="G16" s="36" t="s">
        <v>256</v>
      </c>
      <c r="H16" s="38"/>
      <c r="I16" s="38"/>
      <c r="J16" s="38"/>
      <c r="K16" s="39" t="s">
        <v>53</v>
      </c>
      <c r="L16" s="38"/>
      <c r="M16" s="38"/>
      <c r="N16" s="39" t="s">
        <v>57</v>
      </c>
      <c r="O16" s="38"/>
      <c r="P16" s="38"/>
      <c r="Q16" s="38"/>
      <c r="R16" s="38"/>
      <c r="S16" s="38"/>
      <c r="T16" s="39"/>
      <c r="U16" s="38"/>
      <c r="V16" s="39" t="s">
        <v>257</v>
      </c>
      <c r="W16" s="38"/>
      <c r="X16" s="38"/>
      <c r="Y16" s="38"/>
      <c r="Z16" s="39"/>
      <c r="AA16" s="38"/>
      <c r="AB16" s="41"/>
      <c r="AC16" s="41"/>
      <c r="AD16" s="40"/>
      <c r="AE16" s="41"/>
      <c r="AF16" s="41"/>
      <c r="AG16" s="41"/>
      <c r="AH16" s="41"/>
      <c r="AI16" s="40"/>
    </row>
    <row r="17" spans="4:27" ht="18.75" customHeight="1" thickBot="1">
      <c r="D17" s="46"/>
      <c r="E17" s="46"/>
      <c r="F17" s="46"/>
      <c r="G17" s="46"/>
      <c r="H17" s="47"/>
      <c r="I17" s="47"/>
      <c r="J17" s="47"/>
      <c r="K17" s="47"/>
      <c r="L17" s="47"/>
      <c r="M17" s="48" t="s">
        <v>69</v>
      </c>
      <c r="N17" s="48"/>
      <c r="O17" s="49"/>
      <c r="P17" s="49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22.5" customHeight="1" thickBot="1">
      <c r="A18" s="22" t="s">
        <v>8</v>
      </c>
      <c r="B18" s="22" t="s">
        <v>9</v>
      </c>
      <c r="C18" s="23" t="s">
        <v>10</v>
      </c>
      <c r="D18" s="24" t="s">
        <v>11</v>
      </c>
      <c r="E18" s="24" t="s">
        <v>12</v>
      </c>
      <c r="F18" s="50" t="s">
        <v>70</v>
      </c>
      <c r="G18" s="51" t="s">
        <v>14</v>
      </c>
      <c r="H18" s="52" t="s">
        <v>71</v>
      </c>
      <c r="I18" s="53" t="s">
        <v>72</v>
      </c>
      <c r="J18" s="53" t="s">
        <v>73</v>
      </c>
      <c r="K18" s="53" t="s">
        <v>74</v>
      </c>
      <c r="L18" s="54" t="s">
        <v>75</v>
      </c>
      <c r="M18" s="52" t="s">
        <v>76</v>
      </c>
      <c r="N18" s="55" t="s">
        <v>77</v>
      </c>
      <c r="O18" s="56" t="s">
        <v>78</v>
      </c>
      <c r="P18" s="57"/>
      <c r="Q18" s="58" t="s">
        <v>79</v>
      </c>
      <c r="R18" s="59" t="s">
        <v>80</v>
      </c>
      <c r="S18" s="60"/>
      <c r="T18" s="47"/>
      <c r="U18" s="61" t="s">
        <v>81</v>
      </c>
      <c r="V18" s="61"/>
      <c r="W18" s="61"/>
      <c r="X18" s="61"/>
      <c r="Y18" s="47"/>
      <c r="Z18" s="47"/>
      <c r="AA18" s="47"/>
    </row>
    <row r="19" spans="1:27" ht="18" customHeight="1">
      <c r="A19" s="33" t="str">
        <f aca="true" ca="1" t="shared" si="1" ref="A19:B26">OFFSET(A19,-10,0)</f>
        <v>TBO</v>
      </c>
      <c r="B19" s="33">
        <f ca="1" t="shared" si="1"/>
        <v>37</v>
      </c>
      <c r="C19" s="22">
        <v>1</v>
      </c>
      <c r="D19" s="62" t="str">
        <f aca="true" ca="1" t="shared" si="2" ref="D19:E26">OFFSET(D19,-10,0)</f>
        <v>BERCHON Adrien</v>
      </c>
      <c r="E19" s="33" t="str">
        <f ca="1" t="shared" si="2"/>
        <v>M</v>
      </c>
      <c r="F19" s="33">
        <v>67</v>
      </c>
      <c r="G19" s="33" t="str">
        <f aca="true" ca="1" t="shared" si="3" ref="G19:G26">OFFSET(G19,-10,0)</f>
        <v>JUDO CHATEAU-RENAULT</v>
      </c>
      <c r="H19" s="63">
        <v>10</v>
      </c>
      <c r="I19" s="64">
        <v>10</v>
      </c>
      <c r="J19" s="64">
        <v>10</v>
      </c>
      <c r="K19" s="64" t="str">
        <f>IF(M19&lt;&gt;"","-","")</f>
        <v>-</v>
      </c>
      <c r="L19" s="65" t="str">
        <f>IF(M19&lt;&gt;"","-","")</f>
        <v>-</v>
      </c>
      <c r="M19" s="66">
        <v>10</v>
      </c>
      <c r="N19" s="67" t="s">
        <v>136</v>
      </c>
      <c r="O19" s="68">
        <f aca="true" t="shared" si="4" ref="O19:O26">SUM(H19:N19)</f>
        <v>40</v>
      </c>
      <c r="P19" s="69"/>
      <c r="Q19" s="70"/>
      <c r="R19" s="128">
        <f aca="true" ca="1" t="shared" si="5" ref="R19:R26">SUM(OFFSET(R19,0,-12),OFFSET(R19,0,-3))</f>
        <v>107</v>
      </c>
      <c r="S19" s="60"/>
      <c r="T19" s="47"/>
      <c r="U19" s="72" t="s">
        <v>35</v>
      </c>
      <c r="V19" s="148" t="s">
        <v>36</v>
      </c>
      <c r="W19" s="72" t="s">
        <v>37</v>
      </c>
      <c r="X19" s="72" t="s">
        <v>38</v>
      </c>
      <c r="Y19" s="73"/>
      <c r="Z19" s="47"/>
      <c r="AA19" s="47"/>
    </row>
    <row r="20" spans="1:27" ht="18" customHeight="1">
      <c r="A20" s="33" t="str">
        <f ca="1" t="shared" si="1"/>
        <v>PDL</v>
      </c>
      <c r="B20" s="33">
        <f ca="1" t="shared" si="1"/>
        <v>49</v>
      </c>
      <c r="C20" s="22">
        <v>2</v>
      </c>
      <c r="D20" s="62" t="str">
        <f ca="1" t="shared" si="2"/>
        <v>LECOMTE Quentin</v>
      </c>
      <c r="E20" s="33" t="str">
        <f ca="1" t="shared" si="2"/>
        <v>M</v>
      </c>
      <c r="F20" s="33">
        <v>50</v>
      </c>
      <c r="G20" s="33" t="str">
        <f ca="1" t="shared" si="3"/>
        <v>DOJO DU SOC CANDE</v>
      </c>
      <c r="H20" s="63">
        <v>10</v>
      </c>
      <c r="I20" s="64">
        <v>10</v>
      </c>
      <c r="J20" s="64">
        <v>0</v>
      </c>
      <c r="K20" s="64">
        <v>0</v>
      </c>
      <c r="L20" s="65" t="str">
        <f>IF(M20&lt;&gt;"","-","")</f>
        <v>-</v>
      </c>
      <c r="M20" s="63" t="s">
        <v>136</v>
      </c>
      <c r="N20" s="74"/>
      <c r="O20" s="68">
        <f t="shared" si="4"/>
        <v>20</v>
      </c>
      <c r="P20" s="69"/>
      <c r="Q20" s="70"/>
      <c r="R20" s="71">
        <f ca="1" t="shared" si="5"/>
        <v>70</v>
      </c>
      <c r="S20" s="60"/>
      <c r="T20" s="47"/>
      <c r="U20" s="72" t="s">
        <v>39</v>
      </c>
      <c r="V20" s="72" t="s">
        <v>40</v>
      </c>
      <c r="W20" s="72" t="s">
        <v>41</v>
      </c>
      <c r="X20" s="72" t="s">
        <v>42</v>
      </c>
      <c r="Y20" s="75"/>
      <c r="Z20" s="76"/>
      <c r="AA20" s="47"/>
    </row>
    <row r="21" spans="1:27" ht="18" customHeight="1">
      <c r="A21" s="33" t="str">
        <f ca="1" t="shared" si="1"/>
        <v>BRE</v>
      </c>
      <c r="B21" s="33">
        <f ca="1" t="shared" si="1"/>
        <v>35</v>
      </c>
      <c r="C21" s="22">
        <v>3</v>
      </c>
      <c r="D21" s="62" t="str">
        <f ca="1" t="shared" si="2"/>
        <v>LE Lay Thomas</v>
      </c>
      <c r="E21" s="33" t="str">
        <f ca="1" t="shared" si="2"/>
        <v>M</v>
      </c>
      <c r="F21" s="33">
        <v>20</v>
      </c>
      <c r="G21" s="33" t="str">
        <f ca="1" t="shared" si="3"/>
        <v>JUDO CLUB DU PAYS GALLO</v>
      </c>
      <c r="H21" s="63">
        <v>0</v>
      </c>
      <c r="I21" s="64">
        <v>10</v>
      </c>
      <c r="J21" s="64">
        <v>0</v>
      </c>
      <c r="K21" s="64">
        <v>7</v>
      </c>
      <c r="L21" s="65" t="str">
        <f>IF(M21&lt;&gt;"","-","")</f>
        <v>-</v>
      </c>
      <c r="M21" s="63">
        <v>0</v>
      </c>
      <c r="N21" s="74"/>
      <c r="O21" s="68">
        <f t="shared" si="4"/>
        <v>17</v>
      </c>
      <c r="P21" s="69"/>
      <c r="Q21" s="70"/>
      <c r="R21" s="71">
        <f ca="1" t="shared" si="5"/>
        <v>37</v>
      </c>
      <c r="S21" s="60"/>
      <c r="T21" s="47"/>
      <c r="U21" s="47"/>
      <c r="V21" s="47"/>
      <c r="W21" s="77"/>
      <c r="X21" s="77"/>
      <c r="Y21" s="78"/>
      <c r="Z21" s="76"/>
      <c r="AA21" s="47"/>
    </row>
    <row r="22" spans="1:27" ht="18" customHeight="1">
      <c r="A22" s="33" t="str">
        <f ca="1" t="shared" si="1"/>
        <v>PDL</v>
      </c>
      <c r="B22" s="33">
        <f ca="1" t="shared" si="1"/>
        <v>49</v>
      </c>
      <c r="C22" s="22">
        <v>4</v>
      </c>
      <c r="D22" s="62" t="str">
        <f ca="1" t="shared" si="2"/>
        <v>ROMPION Dorian</v>
      </c>
      <c r="E22" s="33" t="str">
        <f ca="1" t="shared" si="2"/>
        <v>M</v>
      </c>
      <c r="F22" s="33">
        <v>30</v>
      </c>
      <c r="G22" s="33" t="str">
        <f ca="1" t="shared" si="3"/>
        <v>J CLUB DU LAYON</v>
      </c>
      <c r="H22" s="63">
        <v>0</v>
      </c>
      <c r="I22" s="64">
        <v>0</v>
      </c>
      <c r="J22" s="64">
        <v>0</v>
      </c>
      <c r="K22" s="64">
        <v>10</v>
      </c>
      <c r="L22" s="65">
        <v>10</v>
      </c>
      <c r="M22" s="63"/>
      <c r="N22" s="74"/>
      <c r="O22" s="68">
        <f t="shared" si="4"/>
        <v>20</v>
      </c>
      <c r="P22" s="69"/>
      <c r="Q22" s="70"/>
      <c r="R22" s="141">
        <f ca="1" t="shared" si="5"/>
        <v>50</v>
      </c>
      <c r="S22" s="60"/>
      <c r="T22" s="47"/>
      <c r="U22" s="47"/>
      <c r="V22" s="78"/>
      <c r="W22" s="78"/>
      <c r="X22" s="78"/>
      <c r="Y22" s="78"/>
      <c r="Z22" s="76"/>
      <c r="AA22" s="47"/>
    </row>
    <row r="23" spans="1:27" ht="18" customHeight="1" thickBot="1">
      <c r="A23" s="33" t="str">
        <f ca="1" t="shared" si="1"/>
        <v>PDL</v>
      </c>
      <c r="B23" s="33">
        <f ca="1" t="shared" si="1"/>
        <v>85</v>
      </c>
      <c r="C23" s="22">
        <v>5</v>
      </c>
      <c r="D23" s="62" t="str">
        <f ca="1" t="shared" si="2"/>
        <v>ABBASSI Zakaria</v>
      </c>
      <c r="E23" s="33" t="str">
        <f ca="1" t="shared" si="2"/>
        <v>M</v>
      </c>
      <c r="F23" s="33">
        <v>90</v>
      </c>
      <c r="G23" s="33" t="str">
        <f ca="1" t="shared" si="3"/>
        <v>J C YONNAIS</v>
      </c>
      <c r="H23" s="63">
        <v>10</v>
      </c>
      <c r="I23" s="64" t="str">
        <f>IF(M23&lt;&gt;"","-","")</f>
        <v>-</v>
      </c>
      <c r="J23" s="64" t="str">
        <f>IF(M23&lt;&gt;"","-","")</f>
        <v>-</v>
      </c>
      <c r="K23" s="64" t="str">
        <f>IF(M23&lt;&gt;"","-","")</f>
        <v>-</v>
      </c>
      <c r="L23" s="65" t="str">
        <f>IF(M23&lt;&gt;"","-","")</f>
        <v>-</v>
      </c>
      <c r="M23" s="63" t="s">
        <v>136</v>
      </c>
      <c r="N23" s="74"/>
      <c r="O23" s="68">
        <f t="shared" si="4"/>
        <v>10</v>
      </c>
      <c r="P23" s="69"/>
      <c r="Q23" s="70"/>
      <c r="R23" s="71">
        <f ca="1" t="shared" si="5"/>
        <v>100</v>
      </c>
      <c r="S23" s="60"/>
      <c r="T23" s="47"/>
      <c r="U23" s="47"/>
      <c r="V23" s="47"/>
      <c r="W23" s="79" t="s">
        <v>82</v>
      </c>
      <c r="X23" s="79"/>
      <c r="Y23" s="47"/>
      <c r="Z23" s="47"/>
      <c r="AA23" s="47"/>
    </row>
    <row r="24" spans="1:27" ht="18" customHeight="1" thickBot="1">
      <c r="A24" s="33" t="str">
        <f ca="1" t="shared" si="1"/>
        <v>PDL</v>
      </c>
      <c r="B24" s="33">
        <f ca="1" t="shared" si="1"/>
        <v>44</v>
      </c>
      <c r="C24" s="22">
        <v>6</v>
      </c>
      <c r="D24" s="62" t="str">
        <f ca="1" t="shared" si="2"/>
        <v>LANOUE Fabien</v>
      </c>
      <c r="E24" s="33" t="str">
        <f ca="1" t="shared" si="2"/>
        <v>M</v>
      </c>
      <c r="F24" s="33">
        <v>40</v>
      </c>
      <c r="G24" s="33" t="str">
        <f ca="1" t="shared" si="3"/>
        <v>JUDO CLUB LA MONTAGNE</v>
      </c>
      <c r="H24" s="63">
        <v>0</v>
      </c>
      <c r="I24" s="64">
        <v>0</v>
      </c>
      <c r="J24" s="64">
        <v>0</v>
      </c>
      <c r="K24" s="64">
        <v>0</v>
      </c>
      <c r="L24" s="65">
        <v>10</v>
      </c>
      <c r="M24" s="63"/>
      <c r="N24" s="74"/>
      <c r="O24" s="68">
        <f t="shared" si="4"/>
        <v>10</v>
      </c>
      <c r="P24" s="69"/>
      <c r="Q24" s="70"/>
      <c r="R24" s="71">
        <f ca="1" t="shared" si="5"/>
        <v>50</v>
      </c>
      <c r="S24" s="60"/>
      <c r="T24" s="47"/>
      <c r="U24" s="47"/>
      <c r="V24" s="47"/>
      <c r="W24" s="80" t="s">
        <v>83</v>
      </c>
      <c r="X24" s="81" t="s">
        <v>84</v>
      </c>
      <c r="Y24" s="47"/>
      <c r="Z24" s="47"/>
      <c r="AA24" s="47"/>
    </row>
    <row r="25" spans="1:27" ht="18" customHeight="1">
      <c r="A25" s="33" t="str">
        <f ca="1" t="shared" si="1"/>
        <v>PDL</v>
      </c>
      <c r="B25" s="33">
        <f ca="1" t="shared" si="1"/>
        <v>49</v>
      </c>
      <c r="C25" s="22">
        <v>7</v>
      </c>
      <c r="D25" s="62" t="str">
        <f ca="1" t="shared" si="2"/>
        <v>DIB Fares</v>
      </c>
      <c r="E25" s="33" t="str">
        <f ca="1" t="shared" si="2"/>
        <v>M</v>
      </c>
      <c r="F25" s="33">
        <v>37</v>
      </c>
      <c r="G25" s="33" t="str">
        <f ca="1" t="shared" si="3"/>
        <v>JC ANJOU</v>
      </c>
      <c r="H25" s="63">
        <v>10</v>
      </c>
      <c r="I25" s="64">
        <v>0</v>
      </c>
      <c r="J25" s="64">
        <v>0</v>
      </c>
      <c r="K25" s="64">
        <v>0</v>
      </c>
      <c r="L25" s="65">
        <v>0</v>
      </c>
      <c r="M25" s="82"/>
      <c r="N25" s="83"/>
      <c r="O25" s="68">
        <f t="shared" si="4"/>
        <v>10</v>
      </c>
      <c r="P25" s="69"/>
      <c r="Q25" s="70"/>
      <c r="R25" s="71">
        <f ca="1" t="shared" si="5"/>
        <v>47</v>
      </c>
      <c r="S25" s="60"/>
      <c r="T25" s="47"/>
      <c r="U25" s="47"/>
      <c r="V25" s="47"/>
      <c r="W25" s="84">
        <v>7</v>
      </c>
      <c r="X25" s="85">
        <v>10</v>
      </c>
      <c r="Y25" s="47"/>
      <c r="Z25" s="47"/>
      <c r="AA25" s="47"/>
    </row>
    <row r="26" spans="1:27" ht="18" customHeight="1" thickBot="1">
      <c r="A26" s="33" t="str">
        <f ca="1" t="shared" si="1"/>
        <v>PDL</v>
      </c>
      <c r="B26" s="33">
        <f ca="1" t="shared" si="1"/>
        <v>44</v>
      </c>
      <c r="C26" s="22">
        <v>8</v>
      </c>
      <c r="D26" s="62" t="str">
        <f ca="1" t="shared" si="2"/>
        <v>LAIDET Virgil</v>
      </c>
      <c r="E26" s="33" t="str">
        <f ca="1" t="shared" si="2"/>
        <v>M</v>
      </c>
      <c r="F26" s="33">
        <v>70</v>
      </c>
      <c r="G26" s="33" t="str">
        <f ca="1" t="shared" si="3"/>
        <v>JUDO CLUB BOUGUENAIS</v>
      </c>
      <c r="H26" s="86">
        <v>10</v>
      </c>
      <c r="I26" s="87">
        <v>10</v>
      </c>
      <c r="J26" s="87">
        <v>10</v>
      </c>
      <c r="K26" s="87" t="str">
        <f>IF(M26&lt;&gt;"","-","")</f>
        <v>-</v>
      </c>
      <c r="L26" s="88" t="str">
        <f>IF(M26&lt;&gt;"","-","")</f>
        <v>-</v>
      </c>
      <c r="M26" s="86" t="s">
        <v>136</v>
      </c>
      <c r="N26" s="89"/>
      <c r="O26" s="90">
        <f t="shared" si="4"/>
        <v>30</v>
      </c>
      <c r="P26" s="91"/>
      <c r="Q26" s="70"/>
      <c r="R26" s="128">
        <f ca="1" t="shared" si="5"/>
        <v>100</v>
      </c>
      <c r="S26" s="60"/>
      <c r="T26" s="47"/>
      <c r="U26" s="47"/>
      <c r="V26" s="47"/>
      <c r="W26" s="92"/>
      <c r="X26" s="93"/>
      <c r="Y26" s="47"/>
      <c r="Z26" s="47"/>
      <c r="AA26" s="47"/>
    </row>
    <row r="27" ht="11.25">
      <c r="N27" s="32" t="s">
        <v>85</v>
      </c>
    </row>
    <row r="28" spans="3:35" ht="11.25" hidden="1">
      <c r="C28" s="45">
        <f>COUNT(H19:N26)/2</f>
        <v>16</v>
      </c>
      <c r="G28" s="94" t="s">
        <v>86</v>
      </c>
      <c r="H28" s="95">
        <v>1</v>
      </c>
      <c r="I28" s="95">
        <v>2</v>
      </c>
      <c r="J28" s="95">
        <v>3</v>
      </c>
      <c r="K28" s="95">
        <v>4</v>
      </c>
      <c r="L28" s="95"/>
      <c r="M28" s="95">
        <v>5</v>
      </c>
      <c r="N28" s="95">
        <v>6</v>
      </c>
      <c r="O28" s="95"/>
      <c r="P28" s="95">
        <v>7</v>
      </c>
      <c r="Q28" s="95">
        <v>8</v>
      </c>
      <c r="R28" s="95">
        <v>9</v>
      </c>
      <c r="S28" s="95">
        <v>10</v>
      </c>
      <c r="T28" s="95"/>
      <c r="U28" s="95">
        <v>11</v>
      </c>
      <c r="V28" s="95">
        <v>12</v>
      </c>
      <c r="W28" s="95">
        <v>13</v>
      </c>
      <c r="X28" s="95"/>
      <c r="Y28" s="95">
        <v>14</v>
      </c>
      <c r="Z28" s="95"/>
      <c r="AA28" s="95">
        <v>15</v>
      </c>
      <c r="AB28" s="96"/>
      <c r="AC28" s="96">
        <v>16</v>
      </c>
      <c r="AD28" s="96"/>
      <c r="AE28" s="96"/>
      <c r="AF28" s="96"/>
      <c r="AG28" s="96"/>
      <c r="AH28" s="96"/>
      <c r="AI28" s="96"/>
    </row>
    <row r="29" spans="7:35" ht="11.25" hidden="1">
      <c r="G29" s="94" t="s">
        <v>87</v>
      </c>
      <c r="H29" s="95">
        <v>1</v>
      </c>
      <c r="I29" s="95">
        <v>1</v>
      </c>
      <c r="J29" s="95">
        <v>2</v>
      </c>
      <c r="K29" s="95">
        <v>1</v>
      </c>
      <c r="L29" s="95"/>
      <c r="M29" s="95">
        <v>2</v>
      </c>
      <c r="N29" s="95">
        <v>3</v>
      </c>
      <c r="O29" s="95"/>
      <c r="P29" s="95">
        <v>3</v>
      </c>
      <c r="Q29" s="95">
        <v>2</v>
      </c>
      <c r="R29" s="95">
        <v>4</v>
      </c>
      <c r="S29" s="95">
        <v>2</v>
      </c>
      <c r="T29" s="95"/>
      <c r="U29" s="95">
        <v>5</v>
      </c>
      <c r="V29" s="95">
        <v>3</v>
      </c>
      <c r="W29" s="95">
        <v>3</v>
      </c>
      <c r="X29" s="95"/>
      <c r="Y29" s="95">
        <v>4</v>
      </c>
      <c r="Z29" s="95"/>
      <c r="AA29" s="95">
        <v>5</v>
      </c>
      <c r="AB29" s="96"/>
      <c r="AC29" s="96">
        <v>1</v>
      </c>
      <c r="AD29" s="96"/>
      <c r="AE29" s="96"/>
      <c r="AF29" s="96"/>
      <c r="AG29" s="96"/>
      <c r="AH29" s="96"/>
      <c r="AI29" s="96"/>
    </row>
    <row r="30" spans="7:35" ht="11.25" hidden="1">
      <c r="G30" s="94" t="s">
        <v>88</v>
      </c>
      <c r="H30" s="95">
        <v>1</v>
      </c>
      <c r="I30" s="95">
        <v>1</v>
      </c>
      <c r="J30" s="95">
        <v>1</v>
      </c>
      <c r="K30" s="95">
        <v>1</v>
      </c>
      <c r="L30" s="95"/>
      <c r="M30" s="95">
        <v>2</v>
      </c>
      <c r="N30" s="95">
        <v>2</v>
      </c>
      <c r="O30" s="95"/>
      <c r="P30" s="95">
        <v>1</v>
      </c>
      <c r="Q30" s="95">
        <v>3</v>
      </c>
      <c r="R30" s="95">
        <v>4</v>
      </c>
      <c r="S30" s="95">
        <v>2</v>
      </c>
      <c r="T30" s="95"/>
      <c r="U30" s="95">
        <v>3</v>
      </c>
      <c r="V30" s="95">
        <v>3</v>
      </c>
      <c r="W30" s="95">
        <v>4</v>
      </c>
      <c r="X30" s="95"/>
      <c r="Y30" s="95">
        <v>4</v>
      </c>
      <c r="Z30" s="95"/>
      <c r="AA30" s="95">
        <v>5</v>
      </c>
      <c r="AB30" s="96"/>
      <c r="AC30" s="96">
        <v>1</v>
      </c>
      <c r="AD30" s="96"/>
      <c r="AE30" s="96"/>
      <c r="AF30" s="96"/>
      <c r="AG30" s="96"/>
      <c r="AH30" s="96"/>
      <c r="AI30" s="96"/>
    </row>
  </sheetData>
  <sheetProtection formatCells="0" formatColumns="0" selectLockedCells="1"/>
  <mergeCells count="29">
    <mergeCell ref="O25:P25"/>
    <mergeCell ref="O26:P26"/>
    <mergeCell ref="O21:P21"/>
    <mergeCell ref="O22:P22"/>
    <mergeCell ref="O23:P23"/>
    <mergeCell ref="O24:P24"/>
    <mergeCell ref="R18:S18"/>
    <mergeCell ref="R19:S19"/>
    <mergeCell ref="R20:S20"/>
    <mergeCell ref="M17:N17"/>
    <mergeCell ref="O18:P18"/>
    <mergeCell ref="O19:P19"/>
    <mergeCell ref="O20:P20"/>
    <mergeCell ref="G4:G6"/>
    <mergeCell ref="P1:R1"/>
    <mergeCell ref="K2:N2"/>
    <mergeCell ref="P2:P3"/>
    <mergeCell ref="Q2:Q3"/>
    <mergeCell ref="R2:R3"/>
    <mergeCell ref="U18:X18"/>
    <mergeCell ref="W23:X23"/>
    <mergeCell ref="W25:W26"/>
    <mergeCell ref="X25:X26"/>
    <mergeCell ref="R21:S21"/>
    <mergeCell ref="R26:S26"/>
    <mergeCell ref="R22:S22"/>
    <mergeCell ref="R23:S23"/>
    <mergeCell ref="R24:S24"/>
    <mergeCell ref="R25:S25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2014-03-17T07:31:26Z</dcterms:created>
  <dcterms:modified xsi:type="dcterms:W3CDTF">2014-03-17T07:31:53Z</dcterms:modified>
  <cp:category/>
  <cp:version/>
  <cp:contentType/>
  <cp:contentStatus/>
</cp:coreProperties>
</file>